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nadiradze\Desktop\"/>
    </mc:Choice>
  </mc:AlternateContent>
  <bookViews>
    <workbookView xWindow="0" yWindow="0" windowWidth="7470" windowHeight="2670" tabRatio="954" firstSheet="16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N1'!$A$8:$L$66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4.2'!$A$1:$I$31</definedName>
    <definedName name="_xlnm.Print_Area" localSheetId="7">'ფორმა 4.4'!$A$1:$H$46</definedName>
    <definedName name="_xlnm.Print_Area" localSheetId="8">'ფორმა 4.5'!$A$1:$M$32</definedName>
    <definedName name="_xlnm.Print_Area" localSheetId="11">'ფორმა 5.2'!$A$1:$I$28</definedName>
    <definedName name="_xlnm.Print_Area" localSheetId="13">'ფორმა 5.4'!$A$1:$H$46</definedName>
    <definedName name="_xlnm.Print_Area" localSheetId="14">'ფორმა 5.5'!$A$1:$M$74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N1'!$A$1:$L$70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42" i="40" l="1"/>
  <c r="C22" i="59"/>
  <c r="C40" i="47"/>
  <c r="G10" i="18" l="1"/>
  <c r="G11" i="18"/>
  <c r="G12" i="18"/>
  <c r="G13" i="18"/>
  <c r="G14" i="18" s="1"/>
  <c r="G15" i="18" s="1"/>
  <c r="G16" i="18" s="1"/>
  <c r="G17" i="18" s="1"/>
  <c r="G18" i="18" s="1"/>
  <c r="L60" i="46"/>
  <c r="G10" i="43"/>
  <c r="C45" i="47"/>
  <c r="D45" i="47"/>
  <c r="C43" i="47"/>
  <c r="D43" i="47"/>
  <c r="C10" i="3"/>
  <c r="C12" i="3"/>
  <c r="D27" i="3"/>
  <c r="C10" i="7"/>
  <c r="D12" i="7"/>
  <c r="C12" i="7"/>
  <c r="D12" i="3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L21" i="55" l="1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D19" i="7"/>
  <c r="C19" i="7"/>
  <c r="D16" i="7"/>
  <c r="C16" i="7"/>
  <c r="D10" i="7"/>
  <c r="D31" i="3"/>
  <c r="D26" i="3" s="1"/>
  <c r="D9" i="3" s="1"/>
  <c r="C31" i="3"/>
  <c r="C24" i="59" s="1"/>
  <c r="C26" i="7" l="1"/>
  <c r="D9" i="7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H34" i="45"/>
  <c r="G34" i="45"/>
  <c r="I19" i="43"/>
  <c r="H19" i="43"/>
  <c r="G19" i="43"/>
  <c r="C27" i="3" l="1"/>
  <c r="C26" i="3" l="1"/>
  <c r="C17" i="59" s="1"/>
  <c r="C20" i="59"/>
  <c r="D17" i="28"/>
  <c r="C17" i="28"/>
  <c r="I17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17" i="29"/>
  <c r="G17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D10" i="3"/>
  <c r="B9" i="10"/>
  <c r="D10" i="12"/>
  <c r="D44" i="12"/>
  <c r="J9" i="10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<sst xmlns="http://schemas.openxmlformats.org/spreadsheetml/2006/main" count="1673" uniqueCount="630">
  <si>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</si>
  <si>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</si>
  <si>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</si>
  <si>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</si>
  <si>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</si>
  <si>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</si>
  <si>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</si>
  <si>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</si>
  <si>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</si>
  <si>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</si>
  <si>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</si>
  <si>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</si>
  <si>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</si>
  <si>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</si>
  <si>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</si>
  <si>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</si>
  <si>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</si>
  <si>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</si>
  <si>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</si>
  <si>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</si>
  <si>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</si>
  <si>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</si>
  <si>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</si>
  <si>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</si>
  <si>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</si>
  <si>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</si>
  <si>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</si>
  <si>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</si>
  <si>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</si>
  <si>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</si>
  <si>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</si>
  <si>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</si>
  <si>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</si>
  <si>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</si>
  <si>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</si>
  <si>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</si>
  <si>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</si>
  <si>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</si>
  <si>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</si>
  <si>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</si>
  <si>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</si>
  <si>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</si>
  <si>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</si>
  <si>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</si>
  <si>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</si>
  <si>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</si>
  <si>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</si>
  <si>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</si>
  <si>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</si>
  <si>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</si>
  <si>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</si>
  <si>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</si>
  <si>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</si>
  <si>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</si>
  <si>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</si>
  <si>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</si>
  <si>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</si>
  <si>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</si>
  <si>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</si>
  <si>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</si>
  <si>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</si>
  <si>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</si>
  <si>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</si>
  <si>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</si>
  <si>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</si>
  <si>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</si>
  <si>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</si>
  <si>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</si>
  <si>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</si>
  <si>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</si>
  <si>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</si>
  <si>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</si>
  <si>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</si>
  <si>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</si>
  <si>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</si>
  <si>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</si>
  <si>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</si>
  <si>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</si>
  <si>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</si>
  <si>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</si>
  <si>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</si>
  <si>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</si>
  <si>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</si>
  <si>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</si>
  <si>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</si>
  <si>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</si>
  <si>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</si>
  <si>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</si>
  <si>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</si>
  <si>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</si>
  <si>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</si>
  <si>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</si>
  <si>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</si>
  <si>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</si>
  <si>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</si>
  <si>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</si>
  <si>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</si>
  <si>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</si>
  <si>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</si>
  <si>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</si>
  <si>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</si>
  <si>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</si>
  <si>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</si>
  <si>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</si>
  <si>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</si>
  <si>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</si>
  <si>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</si>
  <si>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</si>
  <si>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</si>
  <si>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</si>
  <si>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</si>
  <si>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</si>
  <si>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</si>
  <si>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</si>
  <si>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</si>
  <si>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</si>
  <si>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</si>
  <si>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</si>
  <si>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</si>
  <si>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</si>
  <si>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</si>
  <si>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</si>
  <si>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</si>
  <si>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</si>
  <si>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</si>
  <si>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</si>
  <si>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</si>
  <si>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</si>
  <si>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</si>
  <si>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</si>
  <si>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</si>
  <si>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</si>
  <si>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</si>
  <si>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</si>
  <si>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</si>
  <si>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</si>
  <si>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</si>
  <si>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</si>
  <si>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</si>
  <si>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</si>
  <si>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</si>
  <si>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</si>
  <si>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</si>
  <si>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</si>
  <si>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</si>
  <si>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</si>
  <si>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</si>
  <si>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</si>
  <si>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</si>
  <si>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</si>
  <si>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</si>
  <si>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</si>
  <si>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</si>
  <si>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</si>
  <si>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</si>
  <si>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</si>
  <si>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</si>
  <si>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</si>
  <si>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</si>
  <si>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</si>
  <si>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</si>
  <si>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</si>
  <si>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</si>
  <si>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</si>
  <si>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</si>
  <si>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</si>
  <si>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</si>
  <si>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</si>
  <si>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</si>
  <si>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</si>
  <si>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</si>
  <si>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</si>
  <si>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</si>
  <si>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</si>
  <si>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</si>
  <si>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</si>
  <si>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</si>
  <si>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</si>
  <si>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</si>
  <si>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</si>
  <si>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</si>
  <si>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</si>
  <si>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</si>
  <si>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</si>
  <si>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</si>
  <si>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</si>
  <si>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</si>
  <si>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</si>
  <si>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</si>
  <si>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</si>
  <si>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</si>
  <si>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</si>
  <si>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</si>
  <si>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</si>
  <si>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</si>
  <si>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</si>
  <si>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</si>
  <si>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</si>
  <si>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</si>
  <si>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</si>
  <si>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</si>
  <si>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</si>
  <si>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</si>
  <si>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</si>
  <si>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</si>
  <si>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</si>
  <si>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</si>
  <si>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</si>
  <si>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</si>
  <si>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</si>
  <si>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</si>
  <si>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</si>
  <si>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</si>
  <si>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</si>
  <si>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</si>
  <si>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</si>
  <si>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</si>
  <si>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</si>
  <si>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</si>
  <si>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</si>
  <si>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</si>
  <si>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</si>
  <si>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</si>
  <si>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</si>
  <si>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</si>
  <si>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</si>
  <si>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</si>
  <si>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</si>
  <si>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</si>
  <si>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</si>
  <si>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</si>
  <si>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</si>
  <si>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</si>
  <si>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</si>
  <si>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</si>
  <si>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</si>
  <si>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</si>
  <si>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</si>
  <si>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</si>
  <si>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</si>
  <si>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</si>
  <si>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</si>
  <si>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</si>
  <si>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</si>
  <si>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</si>
  <si>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</si>
  <si>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</si>
  <si>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</si>
  <si>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</si>
  <si>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</si>
  <si>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</si>
  <si>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</si>
  <si>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</si>
  <si>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</si>
  <si>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</si>
  <si>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</si>
  <si>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</si>
  <si>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</si>
  <si>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</si>
  <si>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</si>
  <si>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</si>
  <si>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</si>
  <si>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</si>
  <si>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</si>
  <si>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</si>
  <si>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</si>
  <si>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</si>
  <si>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</si>
  <si>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</si>
  <si>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</si>
  <si>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</si>
  <si>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</si>
  <si>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</si>
  <si>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</si>
  <si>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</si>
  <si>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</si>
  <si>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</si>
  <si>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</si>
  <si>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</si>
  <si>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</si>
  <si>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</si>
  <si>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</si>
  <si>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</si>
  <si>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</si>
  <si>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</si>
  <si>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</si>
  <si>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</si>
  <si>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</si>
  <si>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</si>
  <si>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</si>
  <si>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</si>
  <si>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</si>
  <si>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</si>
  <si>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</si>
  <si>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</si>
  <si>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</si>
  <si>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</si>
  <si>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</si>
  <si>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</si>
  <si>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</si>
  <si>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</si>
  <si>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</si>
  <si>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</si>
  <si>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</si>
  <si>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</si>
  <si>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</si>
  <si>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</si>
  <si>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</si>
  <si>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</si>
  <si>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</si>
  <si>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</si>
  <si>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</si>
  <si>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</si>
  <si>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</si>
  <si>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</si>
  <si>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</si>
  <si>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</si>
  <si>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</si>
  <si>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</si>
  <si>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</si>
  <si>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</si>
  <si>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</si>
  <si>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</si>
  <si>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</si>
  <si>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</si>
  <si>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</si>
  <si>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</si>
  <si>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</si>
  <si>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</si>
  <si>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</si>
  <si>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</si>
  <si>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</si>
  <si>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</si>
  <si>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</si>
  <si>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</si>
  <si>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</si>
  <si>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</si>
  <si>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</si>
  <si>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</si>
  <si>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</si>
  <si>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</si>
  <si>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</si>
  <si>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</si>
  <si>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</si>
  <si>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</si>
  <si>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</si>
  <si>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</si>
  <si>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</si>
  <si>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</si>
  <si>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</si>
  <si>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</si>
  <si>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</si>
  <si>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</si>
  <si>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</si>
  <si>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</si>
  <si>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</si>
  <si>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</si>
  <si>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</si>
  <si>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</si>
  <si>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</si>
  <si>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</si>
  <si>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</si>
  <si>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</si>
  <si>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</si>
  <si>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</si>
  <si>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</si>
  <si>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</si>
  <si>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</si>
  <si>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</si>
  <si>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</si>
  <si>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</si>
  <si>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</si>
  <si>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</si>
  <si>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</si>
  <si>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</si>
  <si>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</si>
  <si>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</si>
  <si>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</si>
  <si>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</si>
  <si>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</si>
  <si>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</si>
  <si>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</si>
  <si>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</si>
  <si>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</si>
  <si>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</si>
  <si>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</si>
  <si>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</si>
  <si>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</si>
  <si>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</si>
  <si>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</si>
  <si>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</si>
  <si>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</si>
  <si>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</si>
  <si>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</si>
  <si>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</si>
  <si>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</si>
  <si>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</si>
  <si>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</si>
  <si>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</si>
  <si>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</si>
  <si>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</si>
  <si>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</si>
  <si>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</si>
  <si>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</si>
  <si>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</si>
  <si>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</si>
  <si>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</si>
  <si>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</si>
  <si>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</si>
  <si>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</si>
  <si>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</si>
  <si>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</si>
  <si>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</si>
  <si>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</si>
  <si>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</si>
  <si>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</si>
  <si>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</si>
  <si>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</si>
  <si>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</si>
  <si>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</si>
  <si>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</si>
  <si>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</si>
  <si>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</si>
  <si>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</si>
  <si>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</si>
  <si>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</si>
  <si>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</si>
  <si>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</si>
  <si>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</si>
  <si>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</si>
  <si>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</si>
  <si>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</si>
  <si>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</si>
  <si>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</si>
  <si>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</si>
  <si>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</si>
  <si>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</si>
  <si>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</si>
  <si>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</si>
  <si>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</si>
  <si>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</si>
  <si>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</si>
  <si>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</si>
  <si>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</si>
  <si>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</si>
  <si>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</si>
  <si>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</si>
  <si>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</si>
  <si>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</si>
  <si>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</si>
  <si>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</si>
  <si>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</si>
  <si>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</si>
  <si>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</si>
  <si>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</si>
  <si>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</si>
  <si>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</si>
  <si>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</si>
  <si>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</si>
  <si>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</si>
  <si>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</si>
  <si>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</si>
  <si>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</si>
  <si>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</si>
  <si>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</si>
  <si>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</si>
  <si>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</si>
  <si>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</si>
  <si>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</si>
  <si>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</si>
  <si>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</si>
  <si>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</si>
  <si>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</si>
  <si>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</si>
  <si>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</si>
  <si>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</si>
  <si>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</si>
  <si>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</si>
  <si>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</si>
  <si>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</si>
  <si>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</si>
  <si>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</si>
  <si>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</si>
  <si>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</si>
  <si>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</si>
  <si>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</si>
  <si>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</si>
  <si>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</si>
  <si>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</si>
  <si>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</si>
  <si>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</si>
  <si>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</si>
  <si>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</si>
  <si>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</si>
  <si>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</si>
  <si>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</si>
  <si>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</si>
  <si>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</si>
  <si>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</si>
  <si>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</si>
  <si>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</si>
  <si>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</si>
  <si>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</si>
  <si>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</si>
  <si>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</si>
  <si>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</si>
  <si>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</si>
  <si>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</si>
  <si>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</si>
  <si>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</si>
  <si>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</si>
  <si>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</si>
  <si>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</si>
  <si>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</si>
  <si>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გიორგი გაგნიძე</t>
  </si>
  <si>
    <t>01027023991</t>
  </si>
  <si>
    <t>GE88BG0000000285008700</t>
  </si>
  <si>
    <t>საქართველოს ბანკი</t>
  </si>
  <si>
    <t>არაფულადი შემოწირულობა</t>
  </si>
  <si>
    <t>-</t>
  </si>
  <si>
    <t>ივლისი ოქტობრის პერიოდი</t>
  </si>
  <si>
    <t>სალომე მეგრელიშვილი</t>
  </si>
  <si>
    <t>20301070850</t>
  </si>
  <si>
    <t>GE86BG0000000126453700</t>
  </si>
  <si>
    <t>სს "საქართველოს ბანკი"</t>
  </si>
  <si>
    <t>GE30BG4501981900680000</t>
  </si>
  <si>
    <t>საიტის დამზადება პარტიისთვის</t>
  </si>
  <si>
    <t> 20301070850</t>
  </si>
  <si>
    <t>ფეისბუქ გვერდის ადმინისტრირება და სამუშაო რეჟმში გამართვა</t>
  </si>
  <si>
    <t>მდორეული ხათუნა</t>
  </si>
  <si>
    <t>01003000929</t>
  </si>
  <si>
    <t>GE12BG0000000161444484</t>
  </si>
  <si>
    <t>GE36BG0000000876817500</t>
  </si>
  <si>
    <t>პარტიული სიისთვის ფოტოების ბეჭდვა მიკრო ბიზნეისის მიერ</t>
  </si>
  <si>
    <t>საარჩევნო ეკონომიკური პროგრამის კვლევა და დასკვნა</t>
  </si>
  <si>
    <t>სს მომსახურების სააგენტოში პარტიის წევრების ნასამართლეობის  ცნობების აღება</t>
  </si>
  <si>
    <t>ვებ გვერდის დამზადება</t>
  </si>
  <si>
    <t>საქართველოში რეგისტრირებული კომპანიების ბაზის მიწოდება</t>
  </si>
  <si>
    <t>საბანკო სექტორის კვლევის საფასური</t>
  </si>
  <si>
    <t>დროშის და დროშის სადგამის ღირებულება; სამკერდე ნიშნების ღირებულება</t>
  </si>
  <si>
    <t>ბანერის ღორებულება ოფისისთვის</t>
  </si>
  <si>
    <t>ლოგოს დამზადება</t>
  </si>
  <si>
    <t>განცხადებს განთავსება დასაქმების საიტზე</t>
  </si>
  <si>
    <t xml:space="preserve">ლანა </t>
  </si>
  <si>
    <t>გუგეშაშვილი</t>
  </si>
  <si>
    <t>35001121545</t>
  </si>
  <si>
    <t>პარტიის უნივერსალური მენეჯერი</t>
  </si>
  <si>
    <t>ლალი</t>
  </si>
  <si>
    <t>ნადირაძე</t>
  </si>
  <si>
    <t>ბუღალტერი</t>
  </si>
  <si>
    <t xml:space="preserve">სალომე </t>
  </si>
  <si>
    <t>მეგრელიშვილი</t>
  </si>
  <si>
    <t xml:space="preserve">დიმიტრი </t>
  </si>
  <si>
    <t>მოდრეკელიძე</t>
  </si>
  <si>
    <t>ბონუსი</t>
  </si>
  <si>
    <t>ეკატერინე</t>
  </si>
  <si>
    <t xml:space="preserve"> ოქროცვარიძე</t>
  </si>
  <si>
    <t>08001000695</t>
  </si>
  <si>
    <t>ნინიკო</t>
  </si>
  <si>
    <t>სადუნიშვილი</t>
  </si>
  <si>
    <t>გიორგი ჭაბაშვილი</t>
  </si>
  <si>
    <t>01008057991</t>
  </si>
  <si>
    <t>"შეცვალე საქართველო"</t>
  </si>
  <si>
    <t>პოლიტიკური პარტია შეცვალე საქართველო</t>
  </si>
  <si>
    <t>ბრენდინგი</t>
  </si>
  <si>
    <t>დიმიტრი მოდრეკელიძე</t>
  </si>
  <si>
    <t>01007009033</t>
  </si>
  <si>
    <t xml:space="preserve">პიარ მომსახურება </t>
  </si>
  <si>
    <t>ვეკუა იაკობი</t>
  </si>
  <si>
    <t>62002002002</t>
  </si>
  <si>
    <t>სარეკლამო ვიდეო გადაღების მომსახურებ</t>
  </si>
  <si>
    <t>თეა დიდებაშვილი</t>
  </si>
  <si>
    <t>0101102316</t>
  </si>
  <si>
    <t>სოციალუ ქსელში რეკლამის მართვა</t>
  </si>
  <si>
    <t>ი.ს. ეკატერინე ჩიტაშვილი- "მაქსიმუმი "</t>
  </si>
  <si>
    <t>01024038806</t>
  </si>
  <si>
    <t>პრომო მომსახურება</t>
  </si>
  <si>
    <t>ლანა ოსიშვილი</t>
  </si>
  <si>
    <t>მელიქიანი არამ</t>
  </si>
  <si>
    <t>01027084621</t>
  </si>
  <si>
    <t>სარეკლამო ვიდეო ფაილების დამუშავება</t>
  </si>
  <si>
    <t>სარეკლამო ვიდეო რგოლის მონტაჟი</t>
  </si>
  <si>
    <t>სარეკლამო ვიდეო რგოლების დამზადება</t>
  </si>
  <si>
    <t>ინტერნეტ-რეკლამს ხრჯი</t>
  </si>
  <si>
    <t>ფეისბუქი</t>
  </si>
  <si>
    <t>ფაიბუქ ხარჯის უკუდაბეგვრის დღგ-როგორც არარეზიდნეტის მიერ გაწეული სარეკლამო მომსახურებისთვის</t>
  </si>
  <si>
    <t>შარვაშიძე ემზარ</t>
  </si>
  <si>
    <t>60001005701</t>
  </si>
  <si>
    <t>ხმის ჩაწერის მომსახურება რადიო რეკლამისთვის</t>
  </si>
  <si>
    <t>შპს FRESH FISH RECORDS</t>
  </si>
  <si>
    <t>404914492</t>
  </si>
  <si>
    <t>სარეკლმო აუდიო ფალის დაზადება</t>
  </si>
  <si>
    <t>ბრენდირებული აქსესუარებით რკლამის ხარჯი</t>
  </si>
  <si>
    <t>შპს დაზგა</t>
  </si>
  <si>
    <t>206201929</t>
  </si>
  <si>
    <t>სამკრდე ნიშნები</t>
  </si>
  <si>
    <t>შპს ივენთორი</t>
  </si>
  <si>
    <t>406307349</t>
  </si>
  <si>
    <t>შპს ფიგენსოფთ ჯორჯია FIGENSOFT GEORGIA Ltd</t>
  </si>
  <si>
    <t>404460793</t>
  </si>
  <si>
    <t>1 მილიონი სმს დაგზავნა ამომრჩეველთან</t>
  </si>
  <si>
    <t>1 მილიონი სმს დაგზავნის მომსახურება</t>
  </si>
  <si>
    <t>ნაღდი ფულის შეტანა სალაროში</t>
  </si>
  <si>
    <t>სახელფასო დანამატი</t>
  </si>
  <si>
    <t>სს მომსახურების სააგენტოში მოხდა თანხის გადახდა პარტიის წევრთა ნასამართელობის ცნობების ასაღებად</t>
  </si>
  <si>
    <t>ნანიკო</t>
  </si>
  <si>
    <t>გიორგი</t>
  </si>
  <si>
    <t>გაგნიძე</t>
  </si>
  <si>
    <t>პარტიის თავჯდომარე</t>
  </si>
  <si>
    <t>სალომე</t>
  </si>
  <si>
    <t>ლანა</t>
  </si>
  <si>
    <t>შპს ნიუ ფეის</t>
  </si>
  <si>
    <t>104999129</t>
  </si>
  <si>
    <t>434175206</t>
  </si>
  <si>
    <t>მპგ  "შეცვალე საქართველო "</t>
  </si>
  <si>
    <t>სარეკლამო ვიდეო რგოლის დამზადება</t>
  </si>
  <si>
    <t>GE78BG0000000346023820</t>
  </si>
  <si>
    <t>ფეისბუქ მომსახურების გადახდა პარტიისთვის</t>
  </si>
  <si>
    <t>ოქტომბრის თვის ფეისბუქ ხარჯის უკუდაბეგვრის დღგ-როგორც არარეზიდნეტის მიერ გაწეული სარეკლამო მომსახურებისთვის</t>
  </si>
  <si>
    <t>იჯარა</t>
  </si>
  <si>
    <t>ქ. თბილისი, შ. რუსთაველის გამზ. 14</t>
  </si>
  <si>
    <t>01.15.05.046.005.02.500</t>
  </si>
  <si>
    <t>შპს თბილისის ბიზნეს სახლი</t>
  </si>
  <si>
    <t>სამი თვით 1500 ლარი/ თვეში 500</t>
  </si>
  <si>
    <t xml:space="preserve">საიტის დამზადება </t>
  </si>
  <si>
    <t>01027023992</t>
  </si>
  <si>
    <t>მიღებულია შემოწირულის სახით</t>
  </si>
  <si>
    <t>მიღებულია შემოწირულობის სახით</t>
  </si>
  <si>
    <t>პოლიტიკური გაერთიანება შეცვალე საქართველო</t>
  </si>
  <si>
    <t>ფართის დათმობა საქმიანობის განხორციელებისთვის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</si>
</sst>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[Black]#,##0.00;[Red]\(#,##0.00\);[Black]#,##0.00"/>
    <numFmt numFmtId="171" formatCode="[$-F800]dddd\,\ mmmm\ dd\,\ yyyy"/>
    <numFmt numFmtId="172" formatCode="[Black]#,##0.0000;[Red]\(#,##0.0000\);[Black]#,##0.0000"/>
    <numFmt numFmtId="173" formatCode="#,##0.000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9"/>
      <color rgb="FF444444"/>
      <name val="Arial"/>
      <family val="2"/>
    </font>
    <font>
      <sz val="9"/>
      <name val="Arial"/>
      <family val="2"/>
    </font>
    <font>
      <sz val="9"/>
      <color rgb="FF1A332D"/>
      <name val="DejaVu Sans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sz val="10"/>
      <color rgb="FF1D2228"/>
      <name val="Arial"/>
      <family val="2"/>
    </font>
    <font>
      <b/>
      <sz val="11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0F0F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4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center" vertical="center"/>
    </xf>
    <xf numFmtId="3" fontId="19" fillId="0" borderId="1" xfId="3" applyNumberFormat="1" applyFont="1" applyBorder="1"/>
    <xf numFmtId="0" fontId="32" fillId="0" borderId="35" xfId="9" applyFont="1" applyBorder="1" applyAlignment="1" applyProtection="1">
      <alignment vertical="center" wrapText="1"/>
      <protection locked="0"/>
    </xf>
    <xf numFmtId="0" fontId="32" fillId="0" borderId="43" xfId="9" applyFont="1" applyBorder="1" applyAlignment="1" applyProtection="1">
      <alignment horizontal="right" vertical="center"/>
      <protection locked="0"/>
    </xf>
    <xf numFmtId="0" fontId="32" fillId="0" borderId="44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/>
      <protection locked="0"/>
    </xf>
    <xf numFmtId="0" fontId="35" fillId="0" borderId="1" xfId="0" applyFont="1" applyBorder="1"/>
    <xf numFmtId="0" fontId="35" fillId="8" borderId="1" xfId="0" applyFont="1" applyFill="1" applyBorder="1" applyAlignment="1">
      <alignment vertical="center" wrapText="1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7" fillId="0" borderId="1" xfId="9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vertical="center"/>
      <protection locked="0"/>
    </xf>
    <xf numFmtId="49" fontId="20" fillId="7" borderId="47" xfId="0" applyNumberFormat="1" applyFont="1" applyFill="1" applyBorder="1" applyAlignment="1">
      <alignment horizontal="right" vertical="top"/>
    </xf>
    <xf numFmtId="0" fontId="36" fillId="0" borderId="0" xfId="0" applyFont="1"/>
    <xf numFmtId="49" fontId="20" fillId="0" borderId="47" xfId="0" applyNumberFormat="1" applyFont="1" applyBorder="1" applyAlignment="1">
      <alignment horizontal="right" vertical="top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/>
    <xf numFmtId="4" fontId="22" fillId="5" borderId="1" xfId="0" applyNumberFormat="1" applyFont="1" applyFill="1" applyBorder="1" applyProtection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9" fontId="20" fillId="0" borderId="1" xfId="0" applyNumberFormat="1" applyFont="1" applyFill="1" applyBorder="1" applyAlignment="1">
      <alignment horizontal="left" vertical="top"/>
    </xf>
    <xf numFmtId="49" fontId="38" fillId="0" borderId="1" xfId="0" applyNumberFormat="1" applyFont="1" applyFill="1" applyBorder="1"/>
    <xf numFmtId="170" fontId="20" fillId="0" borderId="1" xfId="0" applyNumberFormat="1" applyFont="1" applyFill="1" applyBorder="1" applyAlignment="1">
      <alignment vertical="top"/>
    </xf>
    <xf numFmtId="171" fontId="17" fillId="0" borderId="2" xfId="1" applyNumberFormat="1" applyFont="1" applyFill="1" applyBorder="1" applyAlignment="1" applyProtection="1">
      <alignment horizontal="left" vertical="center" wrapText="1" indent="1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172" fontId="20" fillId="0" borderId="1" xfId="0" applyNumberFormat="1" applyFont="1" applyFill="1" applyBorder="1" applyAlignment="1">
      <alignment vertical="top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/>
    <xf numFmtId="49" fontId="20" fillId="0" borderId="1" xfId="0" applyNumberFormat="1" applyFont="1" applyFill="1" applyBorder="1" applyAlignment="1">
      <alignment horizontal="right" vertical="top"/>
    </xf>
    <xf numFmtId="0" fontId="17" fillId="0" borderId="47" xfId="1" applyFont="1" applyFill="1" applyBorder="1" applyAlignment="1" applyProtection="1">
      <alignment horizontal="left" vertical="center" wrapText="1" indent="1"/>
    </xf>
    <xf numFmtId="0" fontId="22" fillId="0" borderId="47" xfId="1" applyFont="1" applyFill="1" applyBorder="1" applyAlignment="1" applyProtection="1">
      <alignment horizontal="left" vertical="center" wrapText="1" indent="1"/>
    </xf>
    <xf numFmtId="0" fontId="22" fillId="0" borderId="0" xfId="1" applyFont="1" applyFill="1" applyBorder="1" applyAlignment="1" applyProtection="1">
      <alignment horizontal="left" vertical="center" wrapText="1" indent="1"/>
    </xf>
    <xf numFmtId="4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Fill="1" applyBorder="1" applyAlignment="1">
      <alignment horizontal="left" vertical="top"/>
    </xf>
    <xf numFmtId="49" fontId="20" fillId="0" borderId="0" xfId="0" applyNumberFormat="1" applyFont="1" applyFill="1" applyBorder="1" applyAlignment="1">
      <alignment horizontal="right" vertical="top"/>
    </xf>
    <xf numFmtId="170" fontId="20" fillId="0" borderId="0" xfId="0" applyNumberFormat="1" applyFont="1" applyFill="1" applyBorder="1" applyAlignment="1">
      <alignment vertical="top"/>
    </xf>
    <xf numFmtId="3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47" xfId="0" applyNumberFormat="1" applyFont="1" applyFill="1" applyBorder="1" applyAlignment="1">
      <alignment horizontal="right" vertical="top"/>
    </xf>
    <xf numFmtId="0" fontId="17" fillId="0" borderId="1" xfId="1" applyFont="1" applyFill="1" applyBorder="1" applyAlignment="1" applyProtection="1">
      <alignment horizontal="left" vertical="center" wrapText="1"/>
    </xf>
    <xf numFmtId="169" fontId="22" fillId="2" borderId="1" xfId="1" applyNumberFormat="1" applyFont="1" applyFill="1" applyBorder="1" applyAlignment="1" applyProtection="1">
      <alignment horizontal="center" vertical="center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/>
    </xf>
    <xf numFmtId="0" fontId="17" fillId="0" borderId="0" xfId="1" applyFont="1" applyFill="1" applyAlignment="1" applyProtection="1">
      <alignment horizontal="right" vertical="center"/>
    </xf>
    <xf numFmtId="0" fontId="0" fillId="0" borderId="0" xfId="0" applyFont="1" applyFill="1"/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center" vertical="center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14" fontId="39" fillId="0" borderId="47" xfId="0" applyNumberFormat="1" applyFont="1" applyFill="1" applyBorder="1" applyAlignment="1">
      <alignment vertical="top"/>
    </xf>
    <xf numFmtId="168" fontId="31" fillId="0" borderId="2" xfId="10" applyNumberFormat="1" applyFont="1" applyFill="1" applyBorder="1" applyAlignment="1" applyProtection="1">
      <alignment horizontal="left" vertical="center" wrapText="1"/>
      <protection locked="0"/>
    </xf>
    <xf numFmtId="49" fontId="39" fillId="0" borderId="47" xfId="0" applyNumberFormat="1" applyFont="1" applyFill="1" applyBorder="1" applyAlignment="1">
      <alignment horizontal="left" vertical="top"/>
    </xf>
    <xf numFmtId="49" fontId="39" fillId="0" borderId="47" xfId="0" applyNumberFormat="1" applyFont="1" applyFill="1" applyBorder="1" applyAlignment="1">
      <alignment horizontal="right" vertical="top"/>
    </xf>
    <xf numFmtId="170" fontId="39" fillId="0" borderId="47" xfId="0" applyNumberFormat="1" applyFont="1" applyFill="1" applyBorder="1" applyAlignment="1">
      <alignment vertical="top"/>
    </xf>
    <xf numFmtId="4" fontId="22" fillId="0" borderId="1" xfId="0" applyNumberFormat="1" applyFont="1" applyFill="1" applyBorder="1" applyProtection="1"/>
    <xf numFmtId="0" fontId="2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14" fontId="17" fillId="0" borderId="0" xfId="10" applyNumberFormat="1" applyFont="1" applyFill="1" applyBorder="1" applyAlignment="1" applyProtection="1">
      <alignment vertical="center"/>
    </xf>
    <xf numFmtId="0" fontId="17" fillId="0" borderId="0" xfId="10" applyFont="1" applyFill="1" applyBorder="1" applyAlignment="1" applyProtection="1">
      <alignment vertical="center"/>
      <protection locked="0"/>
    </xf>
    <xf numFmtId="14" fontId="17" fillId="0" borderId="0" xfId="10" applyNumberFormat="1" applyFont="1" applyFill="1" applyBorder="1" applyAlignment="1" applyProtection="1">
      <alignment horizontal="center" vertical="center"/>
    </xf>
    <xf numFmtId="14" fontId="22" fillId="0" borderId="0" xfId="10" applyNumberFormat="1" applyFont="1" applyFill="1" applyBorder="1" applyAlignment="1" applyProtection="1">
      <alignment horizontal="center" vertical="center"/>
    </xf>
    <xf numFmtId="14" fontId="22" fillId="0" borderId="0" xfId="10" applyNumberFormat="1" applyFont="1" applyFill="1" applyBorder="1" applyAlignment="1" applyProtection="1">
      <alignment vertical="center"/>
    </xf>
    <xf numFmtId="14" fontId="22" fillId="0" borderId="0" xfId="10" applyNumberFormat="1" applyFont="1" applyFill="1" applyBorder="1" applyAlignment="1" applyProtection="1">
      <alignment vertical="center" wrapText="1"/>
    </xf>
    <xf numFmtId="4" fontId="19" fillId="2" borderId="1" xfId="3" applyNumberFormat="1" applyFont="1" applyFill="1" applyBorder="1"/>
    <xf numFmtId="4" fontId="19" fillId="0" borderId="1" xfId="3" applyNumberFormat="1" applyFont="1" applyBorder="1"/>
    <xf numFmtId="49" fontId="20" fillId="0" borderId="45" xfId="0" applyNumberFormat="1" applyFont="1" applyFill="1" applyBorder="1" applyAlignment="1">
      <alignment horizontal="right" vertical="top"/>
    </xf>
    <xf numFmtId="49" fontId="32" fillId="0" borderId="35" xfId="9" applyNumberFormat="1" applyFont="1" applyFill="1" applyBorder="1" applyAlignment="1" applyProtection="1">
      <alignment vertical="center"/>
      <protection locked="0"/>
    </xf>
    <xf numFmtId="49" fontId="32" fillId="0" borderId="1" xfId="9" applyNumberFormat="1" applyFont="1" applyFill="1" applyBorder="1" applyAlignment="1" applyProtection="1">
      <alignment vertical="center"/>
      <protection locked="0"/>
    </xf>
    <xf numFmtId="49" fontId="20" fillId="0" borderId="46" xfId="0" applyNumberFormat="1" applyFont="1" applyFill="1" applyBorder="1" applyAlignment="1">
      <alignment horizontal="right" vertical="top"/>
    </xf>
    <xf numFmtId="49" fontId="32" fillId="0" borderId="2" xfId="9" applyNumberFormat="1" applyFont="1" applyFill="1" applyBorder="1" applyAlignment="1" applyProtection="1">
      <alignment vertical="center"/>
      <protection locked="0"/>
    </xf>
    <xf numFmtId="49" fontId="20" fillId="0" borderId="47" xfId="0" applyNumberFormat="1" applyFont="1" applyFill="1" applyBorder="1" applyAlignment="1">
      <alignment horizontal="left" vertical="top"/>
    </xf>
    <xf numFmtId="0" fontId="35" fillId="0" borderId="0" xfId="0" applyFont="1" applyFill="1"/>
    <xf numFmtId="17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center" wrapText="1"/>
    </xf>
    <xf numFmtId="4" fontId="41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2" fillId="0" borderId="0" xfId="1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/>
    </xf>
    <xf numFmtId="14" fontId="22" fillId="0" borderId="0" xfId="10" applyNumberFormat="1" applyFont="1" applyFill="1" applyBorder="1" applyAlignment="1" applyProtection="1">
      <alignment horizontal="left" vertical="center" wrapText="1"/>
    </xf>
    <xf numFmtId="14" fontId="22" fillId="0" borderId="37" xfId="10" applyNumberFormat="1" applyFont="1" applyFill="1" applyBorder="1" applyAlignment="1" applyProtection="1">
      <alignment horizontal="center" vertical="center"/>
    </xf>
    <xf numFmtId="14" fontId="22" fillId="0" borderId="37" xfId="10" applyNumberFormat="1" applyFont="1" applyFill="1" applyBorder="1" applyAlignment="1" applyProtection="1">
      <alignment horizontal="center" vertical="center" wrapText="1"/>
    </xf>
    <xf numFmtId="14" fontId="22" fillId="0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view="pageBreakPreview" zoomScaleNormal="100" zoomScaleSheetLayoutView="100" workbookViewId="0">
      <selection activeCell="A10" sqref="A10"/>
    </sheetView>
  </sheetViews>
  <sheetFormatPr defaultRowHeight="15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24.710937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7" customFormat="1">
      <c r="A1" s="343" t="s">
        <v>301</v>
      </c>
      <c r="B1" s="331"/>
      <c r="C1" s="331"/>
      <c r="D1" s="331"/>
      <c r="E1" s="332"/>
      <c r="F1" s="326"/>
      <c r="G1" s="332"/>
      <c r="H1" s="342"/>
      <c r="I1" s="331"/>
      <c r="J1" s="332"/>
      <c r="K1" s="332"/>
      <c r="L1" s="341" t="s">
        <v>109</v>
      </c>
    </row>
    <row r="2" spans="1:12" s="277" customFormat="1">
      <c r="A2" s="340" t="s">
        <v>140</v>
      </c>
      <c r="B2" s="331"/>
      <c r="C2" s="331"/>
      <c r="D2" s="331"/>
      <c r="E2" s="332"/>
      <c r="F2" s="326"/>
      <c r="G2" s="332"/>
      <c r="H2" s="339"/>
      <c r="I2" s="331"/>
      <c r="J2" s="332"/>
      <c r="K2" s="332"/>
      <c r="L2" s="338">
        <v>44196</v>
      </c>
    </row>
    <row r="3" spans="1:12" s="277" customFormat="1">
      <c r="A3" s="337"/>
      <c r="B3" s="331"/>
      <c r="C3" s="336"/>
      <c r="D3" s="335"/>
      <c r="E3" s="332"/>
      <c r="F3" s="334"/>
      <c r="G3" s="332"/>
      <c r="H3" s="332"/>
      <c r="I3" s="326"/>
      <c r="J3" s="331"/>
      <c r="K3" s="331"/>
      <c r="L3" s="330"/>
    </row>
    <row r="4" spans="1:12" s="277" customFormat="1">
      <c r="A4" s="364" t="s">
        <v>269</v>
      </c>
      <c r="B4" s="326"/>
      <c r="C4" s="326"/>
      <c r="D4" s="371"/>
      <c r="E4" s="372"/>
      <c r="F4" s="333"/>
      <c r="G4" s="332"/>
      <c r="H4" s="373"/>
      <c r="I4" s="372"/>
      <c r="J4" s="331"/>
      <c r="K4" s="332"/>
      <c r="L4" s="330"/>
    </row>
    <row r="5" spans="1:12" s="277" customFormat="1" ht="15.75" thickBot="1">
      <c r="A5" s="503" t="s">
        <v>628</v>
      </c>
      <c r="B5" s="503"/>
      <c r="C5" s="503"/>
      <c r="D5" s="503"/>
      <c r="E5" s="503"/>
      <c r="F5" s="503"/>
      <c r="G5" s="333"/>
      <c r="H5" s="333"/>
      <c r="I5" s="332"/>
      <c r="J5" s="331"/>
      <c r="K5" s="331"/>
      <c r="L5" s="330"/>
    </row>
    <row r="6" spans="1:12" ht="15.75" thickBot="1">
      <c r="A6" s="329"/>
      <c r="B6" s="328"/>
      <c r="C6" s="327"/>
      <c r="D6" s="327"/>
      <c r="E6" s="327"/>
      <c r="F6" s="326"/>
      <c r="G6" s="326"/>
      <c r="H6" s="326"/>
      <c r="I6" s="506" t="s">
        <v>438</v>
      </c>
      <c r="J6" s="507"/>
      <c r="K6" s="508"/>
      <c r="L6" s="325"/>
    </row>
    <row r="7" spans="1:12" s="313" customFormat="1" ht="51.75" thickBot="1">
      <c r="A7" s="324" t="s">
        <v>64</v>
      </c>
      <c r="B7" s="323" t="s">
        <v>141</v>
      </c>
      <c r="C7" s="323" t="s">
        <v>437</v>
      </c>
      <c r="D7" s="322" t="s">
        <v>275</v>
      </c>
      <c r="E7" s="321" t="s">
        <v>436</v>
      </c>
      <c r="F7" s="320" t="s">
        <v>435</v>
      </c>
      <c r="G7" s="319" t="s">
        <v>228</v>
      </c>
      <c r="H7" s="318" t="s">
        <v>225</v>
      </c>
      <c r="I7" s="317" t="s">
        <v>434</v>
      </c>
      <c r="J7" s="316" t="s">
        <v>272</v>
      </c>
      <c r="K7" s="315" t="s">
        <v>229</v>
      </c>
      <c r="L7" s="314" t="s">
        <v>230</v>
      </c>
    </row>
    <row r="8" spans="1:12" s="307" customFormat="1" ht="15.75" thickBot="1">
      <c r="A8" s="311">
        <v>1</v>
      </c>
      <c r="B8" s="310">
        <v>2</v>
      </c>
      <c r="C8" s="312">
        <v>3</v>
      </c>
      <c r="D8" s="312">
        <v>4</v>
      </c>
      <c r="E8" s="311">
        <v>5</v>
      </c>
      <c r="F8" s="310">
        <v>6</v>
      </c>
      <c r="G8" s="312">
        <v>7</v>
      </c>
      <c r="H8" s="310">
        <v>8</v>
      </c>
      <c r="I8" s="311">
        <v>9</v>
      </c>
      <c r="J8" s="310">
        <v>10</v>
      </c>
      <c r="K8" s="309">
        <v>11</v>
      </c>
      <c r="L8" s="308">
        <v>12</v>
      </c>
    </row>
    <row r="9" spans="1:12" ht="25.5">
      <c r="A9" s="306">
        <v>1</v>
      </c>
      <c r="B9" s="297">
        <v>44025</v>
      </c>
      <c r="C9" s="425" t="s">
        <v>513</v>
      </c>
      <c r="D9" s="426">
        <v>1000</v>
      </c>
      <c r="E9" s="427" t="s">
        <v>514</v>
      </c>
      <c r="F9" s="490" t="s">
        <v>515</v>
      </c>
      <c r="G9" s="490" t="s">
        <v>516</v>
      </c>
      <c r="H9" s="491" t="s">
        <v>517</v>
      </c>
      <c r="I9" s="302"/>
      <c r="J9" s="301"/>
      <c r="K9" s="300"/>
      <c r="L9" s="299"/>
    </row>
    <row r="10" spans="1:12" ht="51">
      <c r="A10" s="298">
        <v>2</v>
      </c>
      <c r="B10" s="297">
        <v>44025</v>
      </c>
      <c r="C10" s="428" t="s">
        <v>518</v>
      </c>
      <c r="D10" s="429">
        <v>1500</v>
      </c>
      <c r="E10" s="430" t="s">
        <v>622</v>
      </c>
      <c r="F10" s="431">
        <v>404482608</v>
      </c>
      <c r="G10" s="293" t="s">
        <v>519</v>
      </c>
      <c r="H10" s="293"/>
      <c r="I10" s="432" t="s">
        <v>629</v>
      </c>
      <c r="J10" s="291"/>
      <c r="K10" s="290"/>
      <c r="L10" s="289" t="s">
        <v>520</v>
      </c>
    </row>
    <row r="11" spans="1:12" ht="25.5">
      <c r="A11" s="298">
        <v>3</v>
      </c>
      <c r="B11" s="297">
        <v>44027</v>
      </c>
      <c r="C11" s="428" t="s">
        <v>513</v>
      </c>
      <c r="D11" s="429">
        <v>100</v>
      </c>
      <c r="E11" s="428" t="s">
        <v>514</v>
      </c>
      <c r="F11" s="452" t="s">
        <v>515</v>
      </c>
      <c r="G11" s="452" t="s">
        <v>516</v>
      </c>
      <c r="H11" s="492" t="s">
        <v>517</v>
      </c>
      <c r="I11" s="432"/>
      <c r="J11" s="291"/>
      <c r="K11" s="290"/>
      <c r="L11" s="289"/>
    </row>
    <row r="12" spans="1:12" ht="25.5">
      <c r="A12" s="298">
        <v>4</v>
      </c>
      <c r="B12" s="297">
        <v>44032</v>
      </c>
      <c r="C12" s="428" t="s">
        <v>513</v>
      </c>
      <c r="D12" s="429">
        <v>100</v>
      </c>
      <c r="E12" s="428" t="s">
        <v>514</v>
      </c>
      <c r="F12" s="452" t="s">
        <v>515</v>
      </c>
      <c r="G12" s="452" t="s">
        <v>516</v>
      </c>
      <c r="H12" s="492" t="s">
        <v>517</v>
      </c>
      <c r="I12" s="432"/>
      <c r="J12" s="291"/>
      <c r="K12" s="290"/>
      <c r="L12" s="289"/>
    </row>
    <row r="13" spans="1:12" ht="25.5">
      <c r="A13" s="298">
        <v>5</v>
      </c>
      <c r="B13" s="297">
        <v>44033</v>
      </c>
      <c r="C13" s="428" t="s">
        <v>513</v>
      </c>
      <c r="D13" s="429">
        <v>200</v>
      </c>
      <c r="E13" s="428" t="s">
        <v>514</v>
      </c>
      <c r="F13" s="452" t="s">
        <v>515</v>
      </c>
      <c r="G13" s="452" t="s">
        <v>516</v>
      </c>
      <c r="H13" s="492" t="s">
        <v>517</v>
      </c>
      <c r="I13" s="432"/>
      <c r="J13" s="291"/>
      <c r="K13" s="290"/>
      <c r="L13" s="289"/>
    </row>
    <row r="14" spans="1:12">
      <c r="A14" s="298">
        <v>6</v>
      </c>
      <c r="B14" s="297">
        <v>44034</v>
      </c>
      <c r="C14" s="429" t="s">
        <v>513</v>
      </c>
      <c r="D14" s="433">
        <v>1700</v>
      </c>
      <c r="E14" s="428" t="s">
        <v>514</v>
      </c>
      <c r="F14" s="452" t="s">
        <v>515</v>
      </c>
      <c r="G14" s="452" t="s">
        <v>516</v>
      </c>
      <c r="H14" s="492" t="s">
        <v>517</v>
      </c>
      <c r="I14" s="432"/>
      <c r="J14" s="291"/>
      <c r="K14" s="290"/>
      <c r="L14" s="289"/>
    </row>
    <row r="15" spans="1:12" ht="25.5">
      <c r="A15" s="298">
        <v>7</v>
      </c>
      <c r="B15" s="297">
        <v>44036</v>
      </c>
      <c r="C15" s="428" t="s">
        <v>513</v>
      </c>
      <c r="D15" s="429">
        <v>509</v>
      </c>
      <c r="E15" s="428" t="s">
        <v>521</v>
      </c>
      <c r="F15" s="452" t="s">
        <v>522</v>
      </c>
      <c r="G15" s="452" t="s">
        <v>523</v>
      </c>
      <c r="H15" s="492" t="s">
        <v>517</v>
      </c>
      <c r="I15" s="432"/>
      <c r="J15" s="291"/>
      <c r="K15" s="290"/>
      <c r="L15" s="289"/>
    </row>
    <row r="16" spans="1:12">
      <c r="A16" s="298">
        <v>8</v>
      </c>
      <c r="B16" s="297">
        <v>44036</v>
      </c>
      <c r="C16" s="429" t="s">
        <v>513</v>
      </c>
      <c r="D16" s="433">
        <v>130</v>
      </c>
      <c r="E16" s="428" t="s">
        <v>514</v>
      </c>
      <c r="F16" s="452" t="s">
        <v>515</v>
      </c>
      <c r="G16" s="452" t="s">
        <v>516</v>
      </c>
      <c r="H16" s="492" t="s">
        <v>517</v>
      </c>
      <c r="I16" s="432"/>
      <c r="J16" s="291"/>
      <c r="K16" s="290"/>
      <c r="L16" s="289"/>
    </row>
    <row r="17" spans="1:12">
      <c r="A17" s="298">
        <v>9</v>
      </c>
      <c r="B17" s="297">
        <v>44040</v>
      </c>
      <c r="C17" s="434" t="s">
        <v>513</v>
      </c>
      <c r="D17" s="267">
        <v>700</v>
      </c>
      <c r="E17" s="304" t="s">
        <v>514</v>
      </c>
      <c r="F17" s="493" t="s">
        <v>515</v>
      </c>
      <c r="G17" s="493" t="s">
        <v>516</v>
      </c>
      <c r="H17" s="494" t="s">
        <v>517</v>
      </c>
      <c r="I17" s="292"/>
      <c r="J17" s="291"/>
      <c r="K17" s="290"/>
      <c r="L17" s="289"/>
    </row>
    <row r="18" spans="1:12" ht="25.5">
      <c r="A18" s="298">
        <v>10</v>
      </c>
      <c r="B18" s="297">
        <v>44049</v>
      </c>
      <c r="C18" s="296" t="s">
        <v>513</v>
      </c>
      <c r="D18" s="305">
        <v>1360</v>
      </c>
      <c r="E18" s="304" t="s">
        <v>514</v>
      </c>
      <c r="F18" s="461" t="s">
        <v>515</v>
      </c>
      <c r="G18" s="494" t="s">
        <v>516</v>
      </c>
      <c r="H18" s="495" t="s">
        <v>524</v>
      </c>
      <c r="I18" s="302"/>
      <c r="J18" s="301"/>
      <c r="K18" s="300"/>
      <c r="L18" s="299"/>
    </row>
    <row r="19" spans="1:12" ht="25.5">
      <c r="A19" s="298">
        <v>11</v>
      </c>
      <c r="B19" s="297">
        <v>44050</v>
      </c>
      <c r="C19" s="296" t="s">
        <v>513</v>
      </c>
      <c r="D19" s="295">
        <v>1100</v>
      </c>
      <c r="E19" s="304" t="s">
        <v>514</v>
      </c>
      <c r="F19" s="461" t="s">
        <v>515</v>
      </c>
      <c r="G19" s="492" t="s">
        <v>516</v>
      </c>
      <c r="H19" s="495" t="s">
        <v>524</v>
      </c>
      <c r="I19" s="292"/>
      <c r="J19" s="291"/>
      <c r="K19" s="290"/>
      <c r="L19" s="289"/>
    </row>
    <row r="20" spans="1:12" ht="25.5">
      <c r="A20" s="298">
        <v>12</v>
      </c>
      <c r="B20" s="297">
        <v>44053</v>
      </c>
      <c r="C20" s="296" t="s">
        <v>513</v>
      </c>
      <c r="D20" s="295">
        <v>700</v>
      </c>
      <c r="E20" s="304" t="s">
        <v>514</v>
      </c>
      <c r="F20" s="461" t="s">
        <v>515</v>
      </c>
      <c r="G20" s="492" t="s">
        <v>516</v>
      </c>
      <c r="H20" s="495" t="s">
        <v>524</v>
      </c>
      <c r="I20" s="292"/>
      <c r="J20" s="291"/>
      <c r="K20" s="290"/>
      <c r="L20" s="289"/>
    </row>
    <row r="21" spans="1:12" ht="25.5">
      <c r="A21" s="298">
        <v>13</v>
      </c>
      <c r="B21" s="297">
        <v>44055</v>
      </c>
      <c r="C21" s="296" t="s">
        <v>513</v>
      </c>
      <c r="D21" s="295">
        <v>80</v>
      </c>
      <c r="E21" s="304" t="s">
        <v>514</v>
      </c>
      <c r="F21" s="461" t="s">
        <v>515</v>
      </c>
      <c r="G21" s="492" t="s">
        <v>516</v>
      </c>
      <c r="H21" s="495" t="s">
        <v>524</v>
      </c>
      <c r="I21" s="292"/>
      <c r="J21" s="291"/>
      <c r="K21" s="290"/>
      <c r="L21" s="289"/>
    </row>
    <row r="22" spans="1:12" ht="25.5">
      <c r="A22" s="298">
        <v>14</v>
      </c>
      <c r="B22" s="297">
        <v>44057</v>
      </c>
      <c r="C22" s="296" t="s">
        <v>513</v>
      </c>
      <c r="D22" s="295">
        <v>400</v>
      </c>
      <c r="E22" s="304" t="s">
        <v>514</v>
      </c>
      <c r="F22" s="461" t="s">
        <v>515</v>
      </c>
      <c r="G22" s="492" t="s">
        <v>516</v>
      </c>
      <c r="H22" s="495" t="s">
        <v>524</v>
      </c>
      <c r="I22" s="292"/>
      <c r="J22" s="291"/>
      <c r="K22" s="290"/>
      <c r="L22" s="289"/>
    </row>
    <row r="23" spans="1:12" ht="25.5">
      <c r="A23" s="298">
        <v>15</v>
      </c>
      <c r="B23" s="297">
        <v>44069</v>
      </c>
      <c r="C23" s="296" t="s">
        <v>513</v>
      </c>
      <c r="D23" s="295">
        <v>9.65</v>
      </c>
      <c r="E23" s="304" t="s">
        <v>514</v>
      </c>
      <c r="F23" s="461" t="s">
        <v>515</v>
      </c>
      <c r="G23" s="495" t="s">
        <v>525</v>
      </c>
      <c r="H23" s="495" t="s">
        <v>524</v>
      </c>
      <c r="I23" s="292"/>
      <c r="J23" s="291"/>
      <c r="K23" s="290"/>
      <c r="L23" s="289"/>
    </row>
    <row r="24" spans="1:12" ht="25.5">
      <c r="A24" s="298">
        <v>16</v>
      </c>
      <c r="B24" s="297">
        <v>44069</v>
      </c>
      <c r="C24" s="296" t="s">
        <v>513</v>
      </c>
      <c r="D24" s="295">
        <v>550</v>
      </c>
      <c r="E24" s="304" t="s">
        <v>514</v>
      </c>
      <c r="F24" s="461" t="s">
        <v>515</v>
      </c>
      <c r="G24" s="492" t="s">
        <v>516</v>
      </c>
      <c r="H24" s="495" t="s">
        <v>524</v>
      </c>
      <c r="I24" s="292"/>
      <c r="J24" s="291"/>
      <c r="K24" s="290"/>
      <c r="L24" s="289"/>
    </row>
    <row r="25" spans="1:12" ht="25.5">
      <c r="A25" s="298">
        <v>17</v>
      </c>
      <c r="B25" s="297">
        <v>44074</v>
      </c>
      <c r="C25" s="296" t="s">
        <v>513</v>
      </c>
      <c r="D25" s="295">
        <v>400</v>
      </c>
      <c r="E25" s="304" t="s">
        <v>514</v>
      </c>
      <c r="F25" s="461" t="s">
        <v>515</v>
      </c>
      <c r="G25" s="492" t="s">
        <v>516</v>
      </c>
      <c r="H25" s="495" t="s">
        <v>524</v>
      </c>
      <c r="I25" s="292"/>
      <c r="J25" s="291"/>
      <c r="K25" s="290"/>
      <c r="L25" s="289"/>
    </row>
    <row r="26" spans="1:12" ht="25.5">
      <c r="A26" s="298">
        <v>18</v>
      </c>
      <c r="B26" s="297">
        <v>44074</v>
      </c>
      <c r="C26" s="296" t="s">
        <v>513</v>
      </c>
      <c r="D26" s="295">
        <v>300</v>
      </c>
      <c r="E26" s="304" t="s">
        <v>514</v>
      </c>
      <c r="F26" s="461" t="s">
        <v>515</v>
      </c>
      <c r="G26" s="492" t="s">
        <v>516</v>
      </c>
      <c r="H26" s="495" t="s">
        <v>524</v>
      </c>
      <c r="I26" s="292"/>
      <c r="J26" s="291"/>
      <c r="K26" s="290"/>
      <c r="L26" s="289"/>
    </row>
    <row r="27" spans="1:12" ht="25.5">
      <c r="A27" s="298">
        <v>19</v>
      </c>
      <c r="B27" s="297">
        <v>44060</v>
      </c>
      <c r="C27" s="296" t="s">
        <v>518</v>
      </c>
      <c r="D27" s="295">
        <v>1500</v>
      </c>
      <c r="E27" s="304" t="s">
        <v>514</v>
      </c>
      <c r="F27" s="435" t="s">
        <v>515</v>
      </c>
      <c r="G27" s="293"/>
      <c r="H27" s="293"/>
      <c r="I27" s="292"/>
      <c r="J27" s="436" t="s">
        <v>526</v>
      </c>
      <c r="K27" s="290"/>
      <c r="L27" s="289"/>
    </row>
    <row r="28" spans="1:12" ht="25.5">
      <c r="A28" s="298">
        <v>20</v>
      </c>
      <c r="B28" s="297">
        <v>44078</v>
      </c>
      <c r="C28" s="296" t="s">
        <v>513</v>
      </c>
      <c r="D28" s="305">
        <v>60</v>
      </c>
      <c r="E28" s="304" t="s">
        <v>521</v>
      </c>
      <c r="F28" s="496" t="s">
        <v>527</v>
      </c>
      <c r="G28" s="496" t="s">
        <v>523</v>
      </c>
      <c r="H28" s="494" t="s">
        <v>524</v>
      </c>
      <c r="I28" s="302"/>
      <c r="J28" s="301"/>
      <c r="K28" s="290"/>
      <c r="L28" s="289"/>
    </row>
    <row r="29" spans="1:12" ht="25.5">
      <c r="A29" s="298">
        <v>21</v>
      </c>
      <c r="B29" s="297">
        <v>44081</v>
      </c>
      <c r="C29" s="296" t="s">
        <v>513</v>
      </c>
      <c r="D29" s="295">
        <v>4550</v>
      </c>
      <c r="E29" s="294" t="s">
        <v>514</v>
      </c>
      <c r="F29" s="492" t="s">
        <v>515</v>
      </c>
      <c r="G29" s="492" t="s">
        <v>516</v>
      </c>
      <c r="H29" s="494" t="s">
        <v>524</v>
      </c>
      <c r="I29" s="292"/>
      <c r="J29" s="291"/>
      <c r="K29" s="290"/>
      <c r="L29" s="289"/>
    </row>
    <row r="30" spans="1:12" ht="25.5">
      <c r="A30" s="298">
        <v>22</v>
      </c>
      <c r="B30" s="297">
        <v>44082</v>
      </c>
      <c r="C30" s="296" t="s">
        <v>513</v>
      </c>
      <c r="D30" s="295">
        <v>750</v>
      </c>
      <c r="E30" s="294" t="s">
        <v>514</v>
      </c>
      <c r="F30" s="492" t="s">
        <v>515</v>
      </c>
      <c r="G30" s="492" t="s">
        <v>516</v>
      </c>
      <c r="H30" s="494" t="s">
        <v>524</v>
      </c>
      <c r="I30" s="292"/>
      <c r="J30" s="291"/>
      <c r="K30" s="290"/>
      <c r="L30" s="289"/>
    </row>
    <row r="31" spans="1:12" ht="25.5">
      <c r="A31" s="298">
        <v>23</v>
      </c>
      <c r="B31" s="297">
        <v>44088</v>
      </c>
      <c r="C31" s="296" t="s">
        <v>513</v>
      </c>
      <c r="D31" s="295">
        <v>500</v>
      </c>
      <c r="E31" s="294" t="s">
        <v>514</v>
      </c>
      <c r="F31" s="492" t="s">
        <v>515</v>
      </c>
      <c r="G31" s="492" t="s">
        <v>516</v>
      </c>
      <c r="H31" s="494" t="s">
        <v>524</v>
      </c>
      <c r="I31" s="292"/>
      <c r="J31" s="291"/>
      <c r="K31" s="290"/>
      <c r="L31" s="289"/>
    </row>
    <row r="32" spans="1:12" ht="25.5">
      <c r="A32" s="298">
        <v>24</v>
      </c>
      <c r="B32" s="297">
        <v>44089</v>
      </c>
      <c r="C32" s="296" t="s">
        <v>513</v>
      </c>
      <c r="D32" s="295">
        <v>1000</v>
      </c>
      <c r="E32" s="294" t="s">
        <v>514</v>
      </c>
      <c r="F32" s="492" t="s">
        <v>515</v>
      </c>
      <c r="G32" s="492" t="s">
        <v>516</v>
      </c>
      <c r="H32" s="494" t="s">
        <v>524</v>
      </c>
      <c r="I32" s="292"/>
      <c r="J32" s="291"/>
      <c r="K32" s="290"/>
      <c r="L32" s="289"/>
    </row>
    <row r="33" spans="1:12" ht="25.5">
      <c r="A33" s="298">
        <v>25</v>
      </c>
      <c r="B33" s="297">
        <v>44091</v>
      </c>
      <c r="C33" s="296" t="s">
        <v>513</v>
      </c>
      <c r="D33" s="295">
        <v>2000</v>
      </c>
      <c r="E33" s="294" t="s">
        <v>514</v>
      </c>
      <c r="F33" s="492" t="s">
        <v>515</v>
      </c>
      <c r="G33" s="492" t="s">
        <v>516</v>
      </c>
      <c r="H33" s="494" t="s">
        <v>524</v>
      </c>
      <c r="I33" s="292"/>
      <c r="J33" s="291"/>
      <c r="K33" s="290"/>
      <c r="L33" s="289"/>
    </row>
    <row r="34" spans="1:12" ht="27" customHeight="1">
      <c r="A34" s="298">
        <v>26</v>
      </c>
      <c r="B34" s="297">
        <v>44089</v>
      </c>
      <c r="C34" s="296" t="s">
        <v>518</v>
      </c>
      <c r="D34" s="295">
        <v>3250</v>
      </c>
      <c r="E34" s="294" t="s">
        <v>514</v>
      </c>
      <c r="F34" s="293" t="s">
        <v>515</v>
      </c>
      <c r="G34" s="293"/>
      <c r="H34" s="293"/>
      <c r="I34" s="292"/>
      <c r="J34" s="291" t="s">
        <v>528</v>
      </c>
      <c r="K34" s="290"/>
      <c r="L34" s="289"/>
    </row>
    <row r="35" spans="1:12" ht="25.5">
      <c r="A35" s="298">
        <v>27</v>
      </c>
      <c r="B35" s="297">
        <v>44096</v>
      </c>
      <c r="C35" s="296" t="s">
        <v>513</v>
      </c>
      <c r="D35" s="305">
        <v>2800</v>
      </c>
      <c r="E35" s="294" t="s">
        <v>514</v>
      </c>
      <c r="F35" s="496" t="s">
        <v>515</v>
      </c>
      <c r="G35" s="496" t="s">
        <v>523</v>
      </c>
      <c r="H35" s="494" t="s">
        <v>524</v>
      </c>
      <c r="I35" s="292"/>
      <c r="J35" s="291"/>
      <c r="K35" s="290"/>
      <c r="L35" s="289"/>
    </row>
    <row r="36" spans="1:12" ht="25.5">
      <c r="A36" s="298">
        <v>28</v>
      </c>
      <c r="B36" s="297">
        <v>44097</v>
      </c>
      <c r="C36" s="296" t="s">
        <v>513</v>
      </c>
      <c r="D36" s="295">
        <v>2000</v>
      </c>
      <c r="E36" s="294" t="s">
        <v>514</v>
      </c>
      <c r="F36" s="492" t="s">
        <v>515</v>
      </c>
      <c r="G36" s="492" t="s">
        <v>516</v>
      </c>
      <c r="H36" s="494" t="s">
        <v>524</v>
      </c>
      <c r="I36" s="292"/>
      <c r="J36" s="291"/>
      <c r="K36" s="290"/>
      <c r="L36" s="289"/>
    </row>
    <row r="37" spans="1:12" ht="25.5">
      <c r="A37" s="298">
        <v>29</v>
      </c>
      <c r="B37" s="297">
        <v>44098</v>
      </c>
      <c r="C37" s="296" t="s">
        <v>513</v>
      </c>
      <c r="D37" s="295">
        <v>3000</v>
      </c>
      <c r="E37" s="294" t="s">
        <v>514</v>
      </c>
      <c r="F37" s="492" t="s">
        <v>515</v>
      </c>
      <c r="G37" s="492" t="s">
        <v>516</v>
      </c>
      <c r="H37" s="494" t="s">
        <v>524</v>
      </c>
      <c r="I37" s="292"/>
      <c r="J37" s="291"/>
      <c r="K37" s="290"/>
      <c r="L37" s="289"/>
    </row>
    <row r="38" spans="1:12" ht="25.5">
      <c r="A38" s="298">
        <v>30</v>
      </c>
      <c r="B38" s="297">
        <v>44099</v>
      </c>
      <c r="C38" s="296" t="s">
        <v>513</v>
      </c>
      <c r="D38" s="295">
        <v>2000</v>
      </c>
      <c r="E38" s="294" t="s">
        <v>514</v>
      </c>
      <c r="F38" s="492" t="s">
        <v>515</v>
      </c>
      <c r="G38" s="492" t="s">
        <v>516</v>
      </c>
      <c r="H38" s="494" t="s">
        <v>524</v>
      </c>
      <c r="I38" s="292"/>
      <c r="J38" s="291"/>
      <c r="K38" s="290"/>
      <c r="L38" s="289"/>
    </row>
    <row r="39" spans="1:12" ht="25.5">
      <c r="A39" s="298">
        <v>31</v>
      </c>
      <c r="B39" s="297">
        <v>44102</v>
      </c>
      <c r="C39" s="296" t="s">
        <v>513</v>
      </c>
      <c r="D39" s="295">
        <v>2500</v>
      </c>
      <c r="E39" s="294" t="s">
        <v>514</v>
      </c>
      <c r="F39" s="492" t="s">
        <v>515</v>
      </c>
      <c r="G39" s="492" t="s">
        <v>516</v>
      </c>
      <c r="H39" s="494" t="s">
        <v>524</v>
      </c>
      <c r="I39" s="292"/>
      <c r="J39" s="291"/>
      <c r="K39" s="290"/>
      <c r="L39" s="289"/>
    </row>
    <row r="40" spans="1:12" ht="25.5">
      <c r="A40" s="298">
        <v>32</v>
      </c>
      <c r="B40" s="297">
        <v>44102</v>
      </c>
      <c r="C40" s="296" t="s">
        <v>513</v>
      </c>
      <c r="D40" s="295">
        <v>2000</v>
      </c>
      <c r="E40" s="294" t="s">
        <v>514</v>
      </c>
      <c r="F40" s="492" t="s">
        <v>515</v>
      </c>
      <c r="G40" s="492" t="s">
        <v>516</v>
      </c>
      <c r="H40" s="494" t="s">
        <v>524</v>
      </c>
      <c r="I40" s="292"/>
      <c r="J40" s="291"/>
      <c r="K40" s="290"/>
      <c r="L40" s="289"/>
    </row>
    <row r="41" spans="1:12" ht="25.5">
      <c r="A41" s="298">
        <v>33</v>
      </c>
      <c r="B41" s="297">
        <v>44102</v>
      </c>
      <c r="C41" s="296" t="s">
        <v>513</v>
      </c>
      <c r="D41" s="295">
        <v>5</v>
      </c>
      <c r="E41" s="294" t="s">
        <v>529</v>
      </c>
      <c r="F41" s="492" t="s">
        <v>530</v>
      </c>
      <c r="G41" s="492" t="s">
        <v>531</v>
      </c>
      <c r="H41" s="494" t="s">
        <v>524</v>
      </c>
      <c r="I41" s="292"/>
      <c r="J41" s="291"/>
      <c r="K41" s="290"/>
      <c r="L41" s="289"/>
    </row>
    <row r="42" spans="1:12" ht="25.5">
      <c r="A42" s="298">
        <v>34</v>
      </c>
      <c r="B42" s="297">
        <v>44103</v>
      </c>
      <c r="C42" s="296" t="s">
        <v>513</v>
      </c>
      <c r="D42" s="295">
        <v>9.8000000000000007</v>
      </c>
      <c r="E42" s="294" t="s">
        <v>514</v>
      </c>
      <c r="F42" s="492" t="s">
        <v>515</v>
      </c>
      <c r="G42" s="492" t="s">
        <v>516</v>
      </c>
      <c r="H42" s="494" t="s">
        <v>524</v>
      </c>
      <c r="I42" s="292"/>
      <c r="J42" s="291"/>
      <c r="K42" s="290"/>
      <c r="L42" s="289"/>
    </row>
    <row r="43" spans="1:12" ht="25.5">
      <c r="A43" s="298">
        <v>35</v>
      </c>
      <c r="B43" s="297">
        <v>44105</v>
      </c>
      <c r="C43" s="296" t="s">
        <v>513</v>
      </c>
      <c r="D43" s="295">
        <v>2500</v>
      </c>
      <c r="E43" s="294" t="s">
        <v>514</v>
      </c>
      <c r="F43" s="492" t="s">
        <v>515</v>
      </c>
      <c r="G43" s="492" t="s">
        <v>516</v>
      </c>
      <c r="H43" s="494" t="s">
        <v>524</v>
      </c>
      <c r="I43" s="292"/>
      <c r="J43" s="291"/>
      <c r="K43" s="290"/>
      <c r="L43" s="289"/>
    </row>
    <row r="44" spans="1:12" ht="25.5">
      <c r="A44" s="298">
        <v>36</v>
      </c>
      <c r="B44" s="297">
        <v>44105</v>
      </c>
      <c r="C44" s="296" t="s">
        <v>513</v>
      </c>
      <c r="D44" s="295">
        <v>2000</v>
      </c>
      <c r="E44" s="294" t="s">
        <v>514</v>
      </c>
      <c r="F44" s="293" t="s">
        <v>515</v>
      </c>
      <c r="G44" s="293" t="s">
        <v>516</v>
      </c>
      <c r="H44" s="303" t="s">
        <v>524</v>
      </c>
      <c r="I44" s="292"/>
      <c r="J44" s="291"/>
      <c r="K44" s="290"/>
      <c r="L44" s="289"/>
    </row>
    <row r="45" spans="1:12" ht="25.5">
      <c r="A45" s="298">
        <v>37</v>
      </c>
      <c r="B45" s="297">
        <v>44110</v>
      </c>
      <c r="C45" s="296" t="s">
        <v>513</v>
      </c>
      <c r="D45" s="295">
        <v>3000</v>
      </c>
      <c r="E45" s="294" t="s">
        <v>514</v>
      </c>
      <c r="F45" s="293" t="s">
        <v>515</v>
      </c>
      <c r="G45" s="293" t="s">
        <v>516</v>
      </c>
      <c r="H45" s="303" t="s">
        <v>524</v>
      </c>
      <c r="I45" s="292"/>
      <c r="J45" s="291"/>
      <c r="K45" s="290"/>
      <c r="L45" s="289"/>
    </row>
    <row r="46" spans="1:12" ht="25.5">
      <c r="A46" s="298">
        <v>38</v>
      </c>
      <c r="B46" s="297">
        <v>44113</v>
      </c>
      <c r="C46" s="296" t="s">
        <v>513</v>
      </c>
      <c r="D46" s="295">
        <v>5000</v>
      </c>
      <c r="E46" s="294" t="s">
        <v>514</v>
      </c>
      <c r="F46" s="293" t="s">
        <v>515</v>
      </c>
      <c r="G46" s="293" t="s">
        <v>516</v>
      </c>
      <c r="H46" s="303" t="s">
        <v>524</v>
      </c>
      <c r="I46" s="292"/>
      <c r="J46" s="291"/>
      <c r="K46" s="290"/>
      <c r="L46" s="289"/>
    </row>
    <row r="47" spans="1:12" ht="25.5">
      <c r="A47" s="298">
        <v>39</v>
      </c>
      <c r="B47" s="297">
        <v>44116</v>
      </c>
      <c r="C47" s="296" t="s">
        <v>513</v>
      </c>
      <c r="D47" s="295">
        <v>3000</v>
      </c>
      <c r="E47" s="294" t="s">
        <v>514</v>
      </c>
      <c r="F47" s="293" t="s">
        <v>515</v>
      </c>
      <c r="G47" s="293" t="s">
        <v>516</v>
      </c>
      <c r="H47" s="303" t="s">
        <v>524</v>
      </c>
      <c r="I47" s="292"/>
      <c r="J47" s="291"/>
      <c r="K47" s="290"/>
      <c r="L47" s="289"/>
    </row>
    <row r="48" spans="1:12" ht="25.5">
      <c r="A48" s="298">
        <v>40</v>
      </c>
      <c r="B48" s="297">
        <v>44117</v>
      </c>
      <c r="C48" s="296" t="s">
        <v>513</v>
      </c>
      <c r="D48" s="305">
        <v>1000</v>
      </c>
      <c r="E48" s="294" t="s">
        <v>514</v>
      </c>
      <c r="F48" s="293" t="s">
        <v>515</v>
      </c>
      <c r="G48" s="293" t="s">
        <v>523</v>
      </c>
      <c r="H48" s="303" t="s">
        <v>524</v>
      </c>
      <c r="I48" s="292"/>
      <c r="J48" s="291"/>
      <c r="K48" s="290"/>
      <c r="L48" s="289"/>
    </row>
    <row r="49" spans="1:12" ht="25.5">
      <c r="A49" s="298">
        <v>41</v>
      </c>
      <c r="B49" s="297">
        <v>44117</v>
      </c>
      <c r="C49" s="296" t="s">
        <v>513</v>
      </c>
      <c r="D49" s="295">
        <v>3000</v>
      </c>
      <c r="E49" s="294" t="s">
        <v>514</v>
      </c>
      <c r="F49" s="293" t="s">
        <v>515</v>
      </c>
      <c r="G49" s="293" t="s">
        <v>516</v>
      </c>
      <c r="H49" s="303" t="s">
        <v>524</v>
      </c>
      <c r="I49" s="292"/>
      <c r="J49" s="291"/>
      <c r="K49" s="290"/>
      <c r="L49" s="289"/>
    </row>
    <row r="50" spans="1:12" ht="25.5">
      <c r="A50" s="298">
        <v>42</v>
      </c>
      <c r="B50" s="297">
        <v>44119</v>
      </c>
      <c r="C50" s="296" t="s">
        <v>513</v>
      </c>
      <c r="D50" s="295">
        <v>3800</v>
      </c>
      <c r="E50" s="294" t="s">
        <v>514</v>
      </c>
      <c r="F50" s="293" t="s">
        <v>515</v>
      </c>
      <c r="G50" s="293" t="s">
        <v>516</v>
      </c>
      <c r="H50" s="303" t="s">
        <v>524</v>
      </c>
      <c r="I50" s="292"/>
      <c r="J50" s="291"/>
      <c r="K50" s="290"/>
      <c r="L50" s="289"/>
    </row>
    <row r="51" spans="1:12" ht="25.5">
      <c r="A51" s="298">
        <v>43</v>
      </c>
      <c r="B51" s="297">
        <v>44120</v>
      </c>
      <c r="C51" s="296" t="s">
        <v>513</v>
      </c>
      <c r="D51" s="295">
        <v>200</v>
      </c>
      <c r="E51" s="304" t="s">
        <v>521</v>
      </c>
      <c r="F51" s="437" t="s">
        <v>522</v>
      </c>
      <c r="G51" s="293" t="s">
        <v>532</v>
      </c>
      <c r="H51" s="303" t="s">
        <v>524</v>
      </c>
      <c r="I51" s="292"/>
      <c r="J51" s="291"/>
      <c r="K51" s="290"/>
      <c r="L51" s="289"/>
    </row>
    <row r="52" spans="1:12" ht="25.5">
      <c r="A52" s="298">
        <v>44</v>
      </c>
      <c r="B52" s="297">
        <v>44120</v>
      </c>
      <c r="C52" s="296" t="s">
        <v>513</v>
      </c>
      <c r="D52" s="295">
        <v>300</v>
      </c>
      <c r="E52" s="304" t="s">
        <v>521</v>
      </c>
      <c r="F52" s="437" t="s">
        <v>522</v>
      </c>
      <c r="G52" s="293" t="s">
        <v>532</v>
      </c>
      <c r="H52" s="303" t="s">
        <v>524</v>
      </c>
      <c r="I52" s="292"/>
      <c r="J52" s="291"/>
      <c r="K52" s="290"/>
      <c r="L52" s="289"/>
    </row>
    <row r="53" spans="1:12" ht="25.5">
      <c r="A53" s="298">
        <v>45</v>
      </c>
      <c r="B53" s="297">
        <v>44120</v>
      </c>
      <c r="C53" s="296" t="s">
        <v>513</v>
      </c>
      <c r="D53" s="295">
        <v>6300</v>
      </c>
      <c r="E53" s="304" t="s">
        <v>521</v>
      </c>
      <c r="F53" s="437" t="s">
        <v>522</v>
      </c>
      <c r="G53" s="293" t="s">
        <v>532</v>
      </c>
      <c r="H53" s="303" t="s">
        <v>524</v>
      </c>
      <c r="I53" s="292"/>
      <c r="J53" s="291"/>
      <c r="K53" s="290"/>
      <c r="L53" s="289"/>
    </row>
    <row r="54" spans="1:12" ht="25.5">
      <c r="A54" s="298">
        <v>46</v>
      </c>
      <c r="B54" s="297">
        <v>44126</v>
      </c>
      <c r="C54" s="296" t="s">
        <v>513</v>
      </c>
      <c r="D54" s="295">
        <v>2334</v>
      </c>
      <c r="E54" s="304" t="s">
        <v>521</v>
      </c>
      <c r="F54" s="437" t="s">
        <v>522</v>
      </c>
      <c r="G54" s="293" t="s">
        <v>532</v>
      </c>
      <c r="H54" s="303" t="s">
        <v>524</v>
      </c>
      <c r="I54" s="292"/>
      <c r="J54" s="291"/>
      <c r="K54" s="290"/>
      <c r="L54" s="289"/>
    </row>
    <row r="55" spans="1:12" ht="25.5">
      <c r="A55" s="298">
        <v>47</v>
      </c>
      <c r="B55" s="297">
        <v>44130</v>
      </c>
      <c r="C55" s="296" t="s">
        <v>513</v>
      </c>
      <c r="D55" s="295">
        <v>5000</v>
      </c>
      <c r="E55" s="304" t="s">
        <v>521</v>
      </c>
      <c r="F55" s="437" t="s">
        <v>522</v>
      </c>
      <c r="G55" s="293" t="s">
        <v>532</v>
      </c>
      <c r="H55" s="303" t="s">
        <v>524</v>
      </c>
      <c r="I55" s="292"/>
      <c r="J55" s="291"/>
      <c r="K55" s="290"/>
      <c r="L55" s="289"/>
    </row>
    <row r="56" spans="1:12" ht="25.5">
      <c r="A56" s="298">
        <v>48</v>
      </c>
      <c r="B56" s="297">
        <v>44132</v>
      </c>
      <c r="C56" s="296" t="s">
        <v>513</v>
      </c>
      <c r="D56" s="295">
        <v>6000</v>
      </c>
      <c r="E56" s="304" t="s">
        <v>521</v>
      </c>
      <c r="F56" s="437" t="s">
        <v>522</v>
      </c>
      <c r="G56" s="293" t="s">
        <v>532</v>
      </c>
      <c r="H56" s="303" t="s">
        <v>524</v>
      </c>
      <c r="I56" s="292"/>
      <c r="J56" s="291"/>
      <c r="K56" s="290"/>
      <c r="L56" s="289"/>
    </row>
    <row r="57" spans="1:12" ht="25.5">
      <c r="A57" s="298">
        <v>49</v>
      </c>
      <c r="B57" s="297">
        <v>44193</v>
      </c>
      <c r="C57" s="296" t="s">
        <v>513</v>
      </c>
      <c r="D57" s="295">
        <v>1000</v>
      </c>
      <c r="E57" s="304" t="s">
        <v>521</v>
      </c>
      <c r="F57" s="437" t="s">
        <v>522</v>
      </c>
      <c r="G57" s="293" t="s">
        <v>532</v>
      </c>
      <c r="H57" s="293" t="s">
        <v>532</v>
      </c>
      <c r="I57" s="292"/>
      <c r="J57" s="291"/>
      <c r="K57" s="290"/>
      <c r="L57" s="289"/>
    </row>
    <row r="58" spans="1:12" ht="27.75" customHeight="1">
      <c r="A58" s="298">
        <v>50</v>
      </c>
      <c r="B58" s="297">
        <v>44193</v>
      </c>
      <c r="C58" s="296" t="s">
        <v>518</v>
      </c>
      <c r="D58" s="295">
        <v>751.68</v>
      </c>
      <c r="E58" s="304" t="s">
        <v>521</v>
      </c>
      <c r="F58" s="437" t="s">
        <v>522</v>
      </c>
      <c r="G58" s="293"/>
      <c r="H58" s="293"/>
      <c r="I58" s="292"/>
      <c r="J58" s="291" t="s">
        <v>617</v>
      </c>
      <c r="K58" s="290"/>
      <c r="L58" s="289"/>
    </row>
    <row r="59" spans="1:12" ht="15.75" thickBot="1">
      <c r="A59" s="288" t="s">
        <v>271</v>
      </c>
      <c r="B59" s="287"/>
      <c r="C59" s="286"/>
      <c r="D59" s="285"/>
      <c r="E59" s="284"/>
      <c r="F59" s="283"/>
      <c r="G59" s="283"/>
      <c r="H59" s="283"/>
      <c r="I59" s="282"/>
      <c r="J59" s="281"/>
      <c r="K59" s="280"/>
      <c r="L59" s="279"/>
    </row>
    <row r="60" spans="1:12" s="277" customFormat="1">
      <c r="A60" s="505" t="s">
        <v>399</v>
      </c>
      <c r="B60" s="505"/>
      <c r="C60" s="505"/>
      <c r="D60" s="505"/>
      <c r="E60" s="505"/>
      <c r="F60" s="505"/>
      <c r="G60" s="505"/>
      <c r="H60" s="505"/>
      <c r="I60" s="505"/>
      <c r="J60" s="505"/>
      <c r="K60" s="505"/>
      <c r="L60" s="505"/>
    </row>
    <row r="61" spans="1:12" s="278" customFormat="1" ht="12.75">
      <c r="A61" s="505" t="s">
        <v>433</v>
      </c>
      <c r="B61" s="505"/>
      <c r="C61" s="505"/>
      <c r="D61" s="505"/>
      <c r="E61" s="505"/>
      <c r="F61" s="505"/>
      <c r="G61" s="505"/>
      <c r="H61" s="505"/>
      <c r="I61" s="505"/>
      <c r="J61" s="505"/>
      <c r="K61" s="505"/>
      <c r="L61" s="505"/>
    </row>
    <row r="62" spans="1:12" s="278" customFormat="1" ht="12.75">
      <c r="A62" s="505"/>
      <c r="B62" s="505"/>
      <c r="C62" s="505"/>
      <c r="D62" s="505"/>
      <c r="E62" s="505"/>
      <c r="F62" s="505"/>
      <c r="G62" s="505"/>
      <c r="H62" s="505"/>
      <c r="I62" s="505"/>
      <c r="J62" s="505"/>
      <c r="K62" s="505"/>
      <c r="L62" s="505"/>
    </row>
    <row r="63" spans="1:12" s="277" customFormat="1">
      <c r="A63" s="505" t="s">
        <v>432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</row>
    <row r="64" spans="1:12" s="277" customFormat="1">
      <c r="A64" s="505"/>
      <c r="B64" s="505"/>
      <c r="C64" s="505"/>
      <c r="D64" s="505"/>
      <c r="E64" s="505"/>
      <c r="F64" s="505"/>
      <c r="G64" s="505"/>
      <c r="H64" s="505"/>
      <c r="I64" s="505"/>
      <c r="J64" s="505"/>
      <c r="K64" s="505"/>
      <c r="L64" s="505"/>
    </row>
    <row r="65" spans="1:12" s="277" customFormat="1">
      <c r="A65" s="505" t="s">
        <v>431</v>
      </c>
      <c r="B65" s="505"/>
      <c r="C65" s="505"/>
      <c r="D65" s="505"/>
      <c r="E65" s="505"/>
      <c r="F65" s="505"/>
      <c r="G65" s="505"/>
      <c r="H65" s="505"/>
      <c r="I65" s="505"/>
      <c r="J65" s="505"/>
      <c r="K65" s="505"/>
      <c r="L65" s="505"/>
    </row>
    <row r="66" spans="1:12" s="272" customFormat="1">
      <c r="A66" s="511" t="s">
        <v>107</v>
      </c>
      <c r="B66" s="511"/>
      <c r="C66" s="271"/>
      <c r="D66" s="270"/>
      <c r="E66" s="271"/>
      <c r="F66" s="271"/>
      <c r="G66" s="270"/>
      <c r="H66" s="271"/>
      <c r="I66" s="271"/>
      <c r="J66" s="270"/>
      <c r="K66" s="271"/>
      <c r="L66" s="270"/>
    </row>
    <row r="67" spans="1:12" s="272" customFormat="1">
      <c r="A67" s="271"/>
      <c r="B67" s="270"/>
      <c r="C67" s="275"/>
      <c r="D67" s="276"/>
      <c r="E67" s="275"/>
      <c r="F67" s="271"/>
      <c r="G67" s="270"/>
      <c r="H67" s="274"/>
      <c r="I67" s="271"/>
      <c r="J67" s="270"/>
      <c r="K67" s="271"/>
      <c r="L67" s="270"/>
    </row>
    <row r="68" spans="1:12" s="272" customFormat="1" ht="15" customHeight="1">
      <c r="A68" s="271"/>
      <c r="B68" s="270"/>
      <c r="C68" s="504" t="s">
        <v>263</v>
      </c>
      <c r="D68" s="504"/>
      <c r="E68" s="504"/>
      <c r="F68" s="271"/>
      <c r="G68" s="270"/>
      <c r="H68" s="509" t="s">
        <v>430</v>
      </c>
      <c r="I68" s="273"/>
      <c r="J68" s="270"/>
      <c r="K68" s="271"/>
      <c r="L68" s="270"/>
    </row>
    <row r="69" spans="1:12" s="272" customFormat="1">
      <c r="A69" s="271"/>
      <c r="B69" s="270"/>
      <c r="C69" s="271"/>
      <c r="D69" s="270"/>
      <c r="E69" s="271"/>
      <c r="F69" s="271"/>
      <c r="G69" s="270"/>
      <c r="H69" s="510"/>
      <c r="I69" s="273"/>
      <c r="J69" s="270"/>
      <c r="K69" s="271"/>
      <c r="L69" s="270"/>
    </row>
    <row r="70" spans="1:12" s="269" customFormat="1">
      <c r="A70" s="271"/>
      <c r="B70" s="270"/>
      <c r="C70" s="504" t="s">
        <v>139</v>
      </c>
      <c r="D70" s="504"/>
      <c r="E70" s="504"/>
      <c r="F70" s="271"/>
      <c r="G70" s="270"/>
      <c r="H70" s="271"/>
      <c r="I70" s="271"/>
      <c r="J70" s="270"/>
      <c r="K70" s="271"/>
      <c r="L70" s="270"/>
    </row>
    <row r="71" spans="1:12" s="269" customFormat="1">
      <c r="E71" s="267"/>
    </row>
    <row r="72" spans="1:12" s="269" customFormat="1">
      <c r="E72" s="267"/>
    </row>
    <row r="73" spans="1:12" s="269" customFormat="1">
      <c r="E73" s="267"/>
    </row>
    <row r="74" spans="1:12" s="269" customFormat="1">
      <c r="E74" s="267"/>
    </row>
    <row r="75" spans="1:12" s="269" customFormat="1"/>
  </sheetData>
  <autoFilter ref="A8:L66"/>
  <mergeCells count="10">
    <mergeCell ref="A5:F5"/>
    <mergeCell ref="C70:E70"/>
    <mergeCell ref="A61:L62"/>
    <mergeCell ref="A63:L64"/>
    <mergeCell ref="A65:L65"/>
    <mergeCell ref="I6:K6"/>
    <mergeCell ref="H68:H69"/>
    <mergeCell ref="A66:B66"/>
    <mergeCell ref="A60:L60"/>
    <mergeCell ref="C68:E68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 F11:F27 F36:F47 F29:F34 F49:F5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5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59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  <rowBreaks count="1" manualBreakCount="1">
    <brk id="33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10" sqref="C1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514" t="s">
        <v>109</v>
      </c>
      <c r="D1" s="514"/>
      <c r="E1" s="148"/>
    </row>
    <row r="2" spans="1:12">
      <c r="A2" s="76" t="s">
        <v>140</v>
      </c>
      <c r="B2" s="114"/>
      <c r="C2" s="512">
        <f>'ფორმა N1'!L2</f>
        <v>44196</v>
      </c>
      <c r="D2" s="513"/>
      <c r="E2" s="148"/>
    </row>
    <row r="3" spans="1:12">
      <c r="A3" s="76"/>
      <c r="B3" s="114"/>
      <c r="C3" s="345"/>
      <c r="D3" s="345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პოლიტიკური გაერთიანება შეცვალე საქართველო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44"/>
      <c r="B7" s="344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438">
        <f>SUM(C10,C14,C54,C57,C58,C59,C76)</f>
        <v>75330.23</v>
      </c>
      <c r="D9" s="438">
        <f>SUM(D10,D14,D54,D57,D58,D59,D65,D72,D73)</f>
        <v>66297.919999999998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7209</v>
      </c>
      <c r="D10" s="84">
        <f>SUM(D11:D13)</f>
        <v>7065.3600000000006</v>
      </c>
      <c r="E10" s="150"/>
    </row>
    <row r="11" spans="1:12" s="9" customFormat="1" ht="16.5" customHeight="1">
      <c r="A11" s="16" t="s">
        <v>30</v>
      </c>
      <c r="B11" s="16" t="s">
        <v>59</v>
      </c>
      <c r="C11" s="36">
        <v>6809</v>
      </c>
      <c r="D11" s="500">
        <v>6745.3600000000006</v>
      </c>
      <c r="E11" s="150"/>
    </row>
    <row r="12" spans="1:12" ht="16.5" customHeight="1">
      <c r="A12" s="16" t="s">
        <v>31</v>
      </c>
      <c r="B12" s="16" t="s">
        <v>0</v>
      </c>
      <c r="C12" s="36">
        <v>400</v>
      </c>
      <c r="D12" s="37">
        <v>320</v>
      </c>
      <c r="E12" s="148"/>
    </row>
    <row r="13" spans="1:12" ht="16.5" customHeight="1">
      <c r="A13" s="377" t="s">
        <v>482</v>
      </c>
      <c r="B13" s="378" t="s">
        <v>484</v>
      </c>
      <c r="C13" s="378"/>
      <c r="D13" s="378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61737.71</v>
      </c>
      <c r="D14" s="84">
        <f>SUM(D15,D18,D30:D33,D36,D37,D44,D45,D46,D47,D48,D52,D53)</f>
        <v>52849.04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6"/>
      <c r="D35" s="37"/>
      <c r="E35" s="148"/>
    </row>
    <row r="36" spans="1:5">
      <c r="A36" s="16" t="s">
        <v>38</v>
      </c>
      <c r="B36" s="16" t="s">
        <v>49</v>
      </c>
      <c r="C36" s="500">
        <v>155.69</v>
      </c>
      <c r="D36" s="500">
        <v>155.69</v>
      </c>
      <c r="E36" s="148"/>
    </row>
    <row r="37" spans="1:5">
      <c r="A37" s="16" t="s">
        <v>39</v>
      </c>
      <c r="B37" s="16" t="s">
        <v>344</v>
      </c>
      <c r="C37" s="499">
        <f>SUM(C38:C43)</f>
        <v>59418.52</v>
      </c>
      <c r="D37" s="499">
        <f>SUM(D38:D43)</f>
        <v>50529.85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/>
      <c r="E39" s="148"/>
    </row>
    <row r="40" spans="1:5">
      <c r="A40" s="17" t="s">
        <v>343</v>
      </c>
      <c r="B40" s="17" t="s">
        <v>349</v>
      </c>
      <c r="C40" s="500">
        <f>38314.28+5638.67+3250</f>
        <v>47202.95</v>
      </c>
      <c r="D40" s="500">
        <v>38314.28</v>
      </c>
      <c r="E40" s="148"/>
    </row>
    <row r="41" spans="1:5">
      <c r="A41" s="17" t="s">
        <v>348</v>
      </c>
      <c r="B41" s="17" t="s">
        <v>350</v>
      </c>
      <c r="C41" s="36"/>
      <c r="D41" s="37"/>
      <c r="E41" s="148"/>
    </row>
    <row r="42" spans="1:5">
      <c r="A42" s="17" t="s">
        <v>351</v>
      </c>
      <c r="B42" s="17" t="s">
        <v>462</v>
      </c>
      <c r="C42" s="36"/>
      <c r="D42" s="37"/>
      <c r="E42" s="148"/>
    </row>
    <row r="43" spans="1:5">
      <c r="A43" s="17" t="s">
        <v>463</v>
      </c>
      <c r="B43" s="17" t="s">
        <v>347</v>
      </c>
      <c r="C43" s="500">
        <f>13096.57-156-725</f>
        <v>12215.57</v>
      </c>
      <c r="D43" s="500">
        <f>13096.57-156-725</f>
        <v>12215.57</v>
      </c>
      <c r="E43" s="148"/>
    </row>
    <row r="44" spans="1:5" ht="30">
      <c r="A44" s="16" t="s">
        <v>40</v>
      </c>
      <c r="B44" s="16" t="s">
        <v>28</v>
      </c>
      <c r="C44" s="36"/>
      <c r="D44" s="37"/>
      <c r="E44" s="148"/>
    </row>
    <row r="45" spans="1:5">
      <c r="A45" s="16" t="s">
        <v>41</v>
      </c>
      <c r="B45" s="16" t="s">
        <v>24</v>
      </c>
      <c r="C45" s="500">
        <f>225+156+725</f>
        <v>1106</v>
      </c>
      <c r="D45" s="500">
        <f>225+156+725</f>
        <v>1106</v>
      </c>
      <c r="E45" s="148"/>
    </row>
    <row r="46" spans="1:5">
      <c r="A46" s="16" t="s">
        <v>42</v>
      </c>
      <c r="B46" s="16" t="s">
        <v>25</v>
      </c>
      <c r="C46" s="36"/>
      <c r="D46" s="500"/>
      <c r="E46" s="148"/>
    </row>
    <row r="47" spans="1:5">
      <c r="A47" s="16" t="s">
        <v>43</v>
      </c>
      <c r="B47" s="16" t="s">
        <v>26</v>
      </c>
      <c r="C47" s="36"/>
      <c r="D47" s="37"/>
      <c r="E47" s="148"/>
    </row>
    <row r="48" spans="1:5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6"/>
      <c r="D49" s="37"/>
      <c r="E49" s="148"/>
    </row>
    <row r="50" spans="1:5">
      <c r="A50" s="97" t="s">
        <v>358</v>
      </c>
      <c r="B50" s="97" t="s">
        <v>359</v>
      </c>
      <c r="C50" s="36"/>
      <c r="D50" s="37"/>
      <c r="E50" s="148"/>
    </row>
    <row r="51" spans="1:5">
      <c r="A51" s="97" t="s">
        <v>361</v>
      </c>
      <c r="B51" s="97" t="s">
        <v>362</v>
      </c>
      <c r="C51" s="36"/>
      <c r="D51" s="37"/>
      <c r="E51" s="148"/>
    </row>
    <row r="52" spans="1:5" ht="26.25" customHeight="1">
      <c r="A52" s="16" t="s">
        <v>45</v>
      </c>
      <c r="B52" s="16" t="s">
        <v>29</v>
      </c>
      <c r="C52" s="36"/>
      <c r="D52" s="37"/>
      <c r="E52" s="148"/>
    </row>
    <row r="53" spans="1:5">
      <c r="A53" s="16" t="s">
        <v>46</v>
      </c>
      <c r="B53" s="16" t="s">
        <v>6</v>
      </c>
      <c r="C53" s="500">
        <v>1057.5</v>
      </c>
      <c r="D53" s="500">
        <v>1057.5</v>
      </c>
      <c r="E53" s="148"/>
    </row>
    <row r="54" spans="1:5" ht="30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6383.52</v>
      </c>
      <c r="D59" s="84">
        <f>SUM(D60:D64)</f>
        <v>6383.52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0">
      <c r="A61" s="16" t="s">
        <v>293</v>
      </c>
      <c r="B61" s="47" t="s">
        <v>54</v>
      </c>
      <c r="C61" s="41">
        <v>391.02</v>
      </c>
      <c r="D61" s="41">
        <v>391.02</v>
      </c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41">
        <v>5992.5</v>
      </c>
      <c r="D63" s="41">
        <v>5992.5</v>
      </c>
      <c r="E63" s="148"/>
    </row>
    <row r="64" spans="1:5">
      <c r="A64" s="16" t="s">
        <v>323</v>
      </c>
      <c r="B64" s="202" t="s">
        <v>324</v>
      </c>
      <c r="C64" s="38"/>
      <c r="D64" s="203"/>
      <c r="E64" s="148"/>
    </row>
    <row r="65" spans="1:5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8"/>
      <c r="D66" s="43"/>
      <c r="E66" s="148"/>
    </row>
    <row r="67" spans="1:5">
      <c r="A67" s="15">
        <v>2.2000000000000002</v>
      </c>
      <c r="B67" s="49" t="s">
        <v>104</v>
      </c>
      <c r="C67" s="260"/>
      <c r="D67" s="44"/>
      <c r="E67" s="148"/>
    </row>
    <row r="68" spans="1:5">
      <c r="A68" s="15">
        <v>2.2999999999999998</v>
      </c>
      <c r="B68" s="49" t="s">
        <v>103</v>
      </c>
      <c r="C68" s="260"/>
      <c r="D68" s="44"/>
      <c r="E68" s="148"/>
    </row>
    <row r="69" spans="1:5">
      <c r="A69" s="15">
        <v>2.4</v>
      </c>
      <c r="B69" s="49" t="s">
        <v>105</v>
      </c>
      <c r="C69" s="260"/>
      <c r="D69" s="44"/>
      <c r="E69" s="148"/>
    </row>
    <row r="70" spans="1:5">
      <c r="A70" s="15">
        <v>2.5</v>
      </c>
      <c r="B70" s="49" t="s">
        <v>101</v>
      </c>
      <c r="C70" s="260"/>
      <c r="D70" s="44"/>
      <c r="E70" s="148"/>
    </row>
    <row r="71" spans="1:5">
      <c r="A71" s="15">
        <v>2.6</v>
      </c>
      <c r="B71" s="49" t="s">
        <v>102</v>
      </c>
      <c r="C71" s="260"/>
      <c r="D71" s="44"/>
      <c r="E71" s="148"/>
    </row>
    <row r="72" spans="1:5" s="2" customFormat="1">
      <c r="A72" s="13">
        <v>3</v>
      </c>
      <c r="B72" s="256" t="s">
        <v>417</v>
      </c>
      <c r="C72" s="259"/>
      <c r="D72" s="257"/>
      <c r="E72" s="105"/>
    </row>
    <row r="73" spans="1:5" s="2" customFormat="1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4" t="s">
        <v>274</v>
      </c>
      <c r="C76" s="8"/>
      <c r="D76" s="85"/>
      <c r="E76" s="105"/>
    </row>
    <row r="77" spans="1:5" s="2" customFormat="1">
      <c r="A77" s="354"/>
      <c r="B77" s="354"/>
      <c r="C77" s="12"/>
      <c r="D77" s="12"/>
      <c r="E77" s="105"/>
    </row>
    <row r="78" spans="1:5" s="2" customFormat="1">
      <c r="A78" s="517" t="s">
        <v>464</v>
      </c>
      <c r="B78" s="517"/>
      <c r="C78" s="517"/>
      <c r="D78" s="517"/>
      <c r="E78" s="105"/>
    </row>
    <row r="79" spans="1:5" s="2" customFormat="1">
      <c r="A79" s="354"/>
      <c r="B79" s="354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525" t="s">
        <v>466</v>
      </c>
      <c r="C85" s="525"/>
      <c r="D85" s="525"/>
      <c r="E85"/>
      <c r="F85"/>
      <c r="G85"/>
      <c r="H85"/>
      <c r="I85"/>
    </row>
    <row r="86" spans="1:9" customFormat="1" ht="12.75">
      <c r="B86" s="66" t="s">
        <v>467</v>
      </c>
    </row>
    <row r="87" spans="1:9" s="2" customFormat="1">
      <c r="A87" s="11"/>
      <c r="B87" s="525" t="s">
        <v>468</v>
      </c>
      <c r="C87" s="525"/>
      <c r="D87" s="52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D33" sqref="D3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514" t="s">
        <v>109</v>
      </c>
      <c r="D1" s="514"/>
      <c r="E1" s="91"/>
    </row>
    <row r="2" spans="1:5" s="6" customFormat="1">
      <c r="A2" s="74" t="s">
        <v>314</v>
      </c>
      <c r="B2" s="77"/>
      <c r="C2" s="512">
        <f>'ფორმა N1'!L2</f>
        <v>44196</v>
      </c>
      <c r="D2" s="51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2" t="str">
        <f>'ფორმა N1'!A5</f>
        <v>პოლიტიკური გაერთიანება შეცვალე საქართველო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 t="s">
        <v>533</v>
      </c>
      <c r="C10" s="4"/>
      <c r="D10" s="439">
        <v>1457.5</v>
      </c>
      <c r="E10" s="93"/>
    </row>
    <row r="11" spans="1:5" s="10" customFormat="1">
      <c r="A11" s="98" t="s">
        <v>316</v>
      </c>
      <c r="B11" s="98" t="s">
        <v>534</v>
      </c>
      <c r="C11" s="4"/>
      <c r="D11" s="4">
        <v>1000</v>
      </c>
      <c r="E11" s="94"/>
    </row>
    <row r="12" spans="1:5" s="10" customFormat="1">
      <c r="A12" s="87" t="s">
        <v>273</v>
      </c>
      <c r="B12" s="98" t="s">
        <v>535</v>
      </c>
      <c r="C12" s="4"/>
      <c r="D12" s="4">
        <v>1735</v>
      </c>
      <c r="E12" s="94"/>
    </row>
    <row r="13" spans="1:5" s="10" customFormat="1">
      <c r="A13" s="87" t="s">
        <v>273</v>
      </c>
      <c r="B13" s="98" t="s">
        <v>536</v>
      </c>
      <c r="C13" s="4"/>
      <c r="D13" s="4">
        <v>1000</v>
      </c>
      <c r="E13" s="94"/>
    </row>
    <row r="14" spans="1:5" s="10" customFormat="1">
      <c r="A14" s="87" t="s">
        <v>273</v>
      </c>
      <c r="B14" s="98" t="s">
        <v>537</v>
      </c>
      <c r="C14" s="4"/>
      <c r="D14" s="439">
        <v>500</v>
      </c>
      <c r="E14" s="94"/>
    </row>
    <row r="15" spans="1:5" s="10" customFormat="1">
      <c r="A15" s="87" t="s">
        <v>273</v>
      </c>
      <c r="B15" s="98" t="s">
        <v>538</v>
      </c>
      <c r="C15" s="4"/>
      <c r="D15" s="4">
        <v>300</v>
      </c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98" t="s">
        <v>539</v>
      </c>
      <c r="C17" s="4"/>
      <c r="D17" s="439">
        <v>770</v>
      </c>
      <c r="E17" s="94"/>
    </row>
    <row r="18" spans="1:5" s="10" customFormat="1" ht="18" customHeight="1">
      <c r="A18" s="98" t="s">
        <v>318</v>
      </c>
      <c r="B18" s="87" t="s">
        <v>540</v>
      </c>
      <c r="C18" s="4"/>
      <c r="D18" s="439">
        <v>190</v>
      </c>
      <c r="E18" s="94"/>
    </row>
    <row r="19" spans="1:5" s="10" customFormat="1">
      <c r="A19" s="87" t="s">
        <v>273</v>
      </c>
      <c r="B19" s="87" t="s">
        <v>541</v>
      </c>
      <c r="C19" s="4"/>
      <c r="D19" s="439">
        <v>37.5</v>
      </c>
      <c r="E19" s="94"/>
    </row>
    <row r="20" spans="1:5" s="10" customFormat="1">
      <c r="A20" s="87" t="s">
        <v>273</v>
      </c>
      <c r="B20" s="87" t="s">
        <v>542</v>
      </c>
      <c r="C20" s="4"/>
      <c r="D20" s="439">
        <v>60</v>
      </c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7050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1" t="s">
        <v>397</v>
      </c>
    </row>
    <row r="30" spans="1:5">
      <c r="A30" s="201"/>
    </row>
    <row r="31" spans="1:5">
      <c r="A31" s="201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80" zoomScaleSheetLayoutView="80" workbookViewId="0">
      <selection activeCell="L16" sqref="L16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>
      <c r="A1" s="74" t="s">
        <v>439</v>
      </c>
      <c r="B1" s="74"/>
      <c r="C1" s="77"/>
      <c r="D1" s="77"/>
      <c r="E1" s="77"/>
      <c r="F1" s="77"/>
      <c r="G1" s="265"/>
      <c r="H1" s="265"/>
      <c r="I1" s="514" t="s">
        <v>109</v>
      </c>
      <c r="J1" s="514"/>
    </row>
    <row r="2" spans="1:10" ht="15">
      <c r="A2" s="76" t="s">
        <v>140</v>
      </c>
      <c r="B2" s="74"/>
      <c r="C2" s="77"/>
      <c r="D2" s="77"/>
      <c r="E2" s="77"/>
      <c r="F2" s="77"/>
      <c r="G2" s="265"/>
      <c r="H2" s="265"/>
      <c r="I2" s="512">
        <f>'ფორმა N1'!L2</f>
        <v>44196</v>
      </c>
      <c r="J2" s="512"/>
    </row>
    <row r="3" spans="1:10" ht="15">
      <c r="A3" s="76"/>
      <c r="B3" s="76"/>
      <c r="C3" s="74"/>
      <c r="D3" s="74"/>
      <c r="E3" s="74"/>
      <c r="F3" s="74"/>
      <c r="G3" s="265"/>
      <c r="H3" s="265"/>
      <c r="I3" s="265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45">
      <c r="A9" s="98">
        <v>1</v>
      </c>
      <c r="B9" s="98" t="s">
        <v>543</v>
      </c>
      <c r="C9" s="98" t="s">
        <v>544</v>
      </c>
      <c r="D9" s="98" t="s">
        <v>545</v>
      </c>
      <c r="E9" s="98" t="s">
        <v>546</v>
      </c>
      <c r="F9" s="98" t="s">
        <v>334</v>
      </c>
      <c r="G9" s="502">
        <v>3000</v>
      </c>
      <c r="H9" s="502">
        <v>2400</v>
      </c>
      <c r="I9" s="502">
        <v>600</v>
      </c>
      <c r="J9" s="218" t="s">
        <v>0</v>
      </c>
    </row>
    <row r="10" spans="1:10" ht="15">
      <c r="A10" s="98">
        <v>2</v>
      </c>
      <c r="B10" s="98" t="s">
        <v>547</v>
      </c>
      <c r="C10" s="98" t="s">
        <v>548</v>
      </c>
      <c r="D10" s="98">
        <v>50001002035</v>
      </c>
      <c r="E10" s="98" t="s">
        <v>549</v>
      </c>
      <c r="F10" s="98" t="s">
        <v>334</v>
      </c>
      <c r="G10" s="502">
        <f>125*3</f>
        <v>375</v>
      </c>
      <c r="H10" s="502">
        <v>300</v>
      </c>
      <c r="I10" s="502">
        <v>75</v>
      </c>
    </row>
    <row r="11" spans="1:10" ht="45">
      <c r="A11" s="98">
        <v>3</v>
      </c>
      <c r="B11" s="98" t="s">
        <v>550</v>
      </c>
      <c r="C11" s="98" t="s">
        <v>551</v>
      </c>
      <c r="D11" s="98" t="s">
        <v>527</v>
      </c>
      <c r="E11" s="98" t="s">
        <v>546</v>
      </c>
      <c r="F11" s="98" t="s">
        <v>334</v>
      </c>
      <c r="G11" s="501">
        <v>1511.25</v>
      </c>
      <c r="H11" s="502">
        <v>1209</v>
      </c>
      <c r="I11" s="501">
        <v>302.25</v>
      </c>
    </row>
    <row r="12" spans="1:10" ht="15">
      <c r="A12" s="98">
        <v>4</v>
      </c>
      <c r="B12" s="87" t="s">
        <v>552</v>
      </c>
      <c r="C12" s="87" t="s">
        <v>553</v>
      </c>
      <c r="D12" s="440">
        <v>1007009033</v>
      </c>
      <c r="E12" s="87"/>
      <c r="F12" s="98" t="s">
        <v>334</v>
      </c>
      <c r="G12" s="502">
        <v>815</v>
      </c>
      <c r="H12" s="502">
        <v>652</v>
      </c>
      <c r="I12" s="502">
        <v>163</v>
      </c>
    </row>
    <row r="13" spans="1:10" ht="45">
      <c r="A13" s="98">
        <v>5</v>
      </c>
      <c r="B13" s="98" t="s">
        <v>550</v>
      </c>
      <c r="C13" s="98" t="s">
        <v>551</v>
      </c>
      <c r="D13" s="98" t="s">
        <v>527</v>
      </c>
      <c r="E13" s="98" t="s">
        <v>546</v>
      </c>
      <c r="F13" s="98" t="s">
        <v>554</v>
      </c>
      <c r="G13" s="502">
        <v>200</v>
      </c>
      <c r="H13" s="502">
        <v>160</v>
      </c>
      <c r="I13" s="502">
        <v>40</v>
      </c>
    </row>
    <row r="14" spans="1:10" ht="45">
      <c r="A14" s="98">
        <v>6</v>
      </c>
      <c r="B14" s="87" t="s">
        <v>555</v>
      </c>
      <c r="C14" s="87" t="s">
        <v>556</v>
      </c>
      <c r="D14" s="98" t="s">
        <v>557</v>
      </c>
      <c r="E14" s="98" t="s">
        <v>546</v>
      </c>
      <c r="F14" s="98" t="s">
        <v>554</v>
      </c>
      <c r="G14" s="502">
        <v>200</v>
      </c>
      <c r="H14" s="502">
        <v>160</v>
      </c>
      <c r="I14" s="502">
        <v>40</v>
      </c>
    </row>
    <row r="15" spans="1:10" ht="45">
      <c r="A15" s="98">
        <v>7</v>
      </c>
      <c r="B15" s="87" t="s">
        <v>555</v>
      </c>
      <c r="C15" s="87" t="s">
        <v>556</v>
      </c>
      <c r="D15" s="98" t="s">
        <v>557</v>
      </c>
      <c r="E15" s="98" t="s">
        <v>546</v>
      </c>
      <c r="F15" s="98" t="s">
        <v>334</v>
      </c>
      <c r="G15" s="501">
        <v>482.95</v>
      </c>
      <c r="H15" s="501">
        <v>386.36</v>
      </c>
      <c r="I15" s="501">
        <v>96.59</v>
      </c>
    </row>
    <row r="16" spans="1:10" ht="45">
      <c r="A16" s="98">
        <v>8</v>
      </c>
      <c r="B16" s="98" t="s">
        <v>558</v>
      </c>
      <c r="C16" s="98" t="s">
        <v>559</v>
      </c>
      <c r="D16" s="98">
        <v>38001043987</v>
      </c>
      <c r="E16" s="98" t="s">
        <v>546</v>
      </c>
      <c r="F16" s="98" t="s">
        <v>334</v>
      </c>
      <c r="G16" s="501">
        <v>625</v>
      </c>
      <c r="H16" s="502">
        <v>500</v>
      </c>
      <c r="I16" s="501">
        <v>125</v>
      </c>
    </row>
    <row r="17" spans="1:9" ht="15">
      <c r="A17" s="98">
        <v>10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87" t="s">
        <v>271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87"/>
      <c r="B19" s="99"/>
      <c r="C19" s="99"/>
      <c r="D19" s="99"/>
      <c r="E19" s="99"/>
      <c r="F19" s="87" t="s">
        <v>422</v>
      </c>
      <c r="G19" s="86">
        <f>SUM(G9:G18)</f>
        <v>7209.2</v>
      </c>
      <c r="H19" s="441">
        <f>SUM(H9:H18)</f>
        <v>5767.36</v>
      </c>
      <c r="I19" s="441">
        <f>SUM(I9:I18)</f>
        <v>1441.84</v>
      </c>
    </row>
    <row r="20" spans="1:9" ht="15">
      <c r="A20" s="216"/>
      <c r="B20" s="216"/>
      <c r="C20" s="216"/>
      <c r="D20" s="216"/>
      <c r="E20" s="216"/>
      <c r="F20" s="216"/>
      <c r="G20" s="216"/>
      <c r="H20" s="184"/>
      <c r="I20" s="184"/>
    </row>
    <row r="21" spans="1:9" ht="15">
      <c r="A21" s="217" t="s">
        <v>440</v>
      </c>
      <c r="B21" s="217"/>
      <c r="C21" s="216"/>
      <c r="D21" s="216"/>
      <c r="E21" s="216"/>
      <c r="F21" s="216"/>
      <c r="G21" s="216"/>
      <c r="H21" s="184"/>
      <c r="I21" s="184"/>
    </row>
    <row r="22" spans="1:9" ht="15.75" customHeight="1">
      <c r="A22" s="217"/>
      <c r="B22" s="217"/>
      <c r="C22" s="216"/>
      <c r="D22" s="216"/>
      <c r="E22" s="216"/>
      <c r="F22" s="216"/>
      <c r="G22" s="216"/>
      <c r="H22" s="184"/>
      <c r="I22" s="184"/>
    </row>
    <row r="23" spans="1:9">
      <c r="A23" s="213"/>
      <c r="B23" s="213"/>
      <c r="C23" s="213"/>
      <c r="D23" s="213"/>
      <c r="E23" s="213"/>
      <c r="F23" s="213"/>
      <c r="G23" s="213"/>
      <c r="H23" s="213"/>
      <c r="I23" s="213"/>
    </row>
    <row r="24" spans="1:9" ht="15">
      <c r="A24" s="190" t="s">
        <v>107</v>
      </c>
      <c r="B24" s="190"/>
      <c r="C24" s="184"/>
      <c r="D24" s="184"/>
      <c r="E24" s="184"/>
      <c r="F24" s="184"/>
      <c r="G24" s="184"/>
      <c r="H24" s="184"/>
      <c r="I24" s="184"/>
    </row>
    <row r="25" spans="1:9" ht="15">
      <c r="A25" s="184"/>
      <c r="B25" s="184"/>
      <c r="C25" s="184"/>
      <c r="D25" s="184"/>
      <c r="E25" s="188"/>
      <c r="F25" s="188"/>
      <c r="G25" s="188"/>
      <c r="H25" s="184"/>
      <c r="I25" s="184"/>
    </row>
    <row r="26" spans="1:9" ht="15">
      <c r="A26" s="190"/>
      <c r="B26" s="190"/>
      <c r="C26" s="190" t="s">
        <v>375</v>
      </c>
      <c r="D26" s="190"/>
      <c r="E26" s="190"/>
      <c r="F26" s="190"/>
      <c r="G26" s="190"/>
      <c r="H26" s="184"/>
      <c r="I26" s="184"/>
    </row>
    <row r="27" spans="1:9" ht="15">
      <c r="A27" s="184"/>
      <c r="B27" s="184"/>
      <c r="C27" s="184" t="s">
        <v>374</v>
      </c>
      <c r="D27" s="184"/>
      <c r="E27" s="184"/>
      <c r="F27" s="184"/>
      <c r="G27" s="184"/>
      <c r="H27" s="184"/>
      <c r="I27" s="184"/>
    </row>
    <row r="28" spans="1:9">
      <c r="A28" s="192"/>
      <c r="B28" s="192"/>
      <c r="C28" s="192" t="s">
        <v>139</v>
      </c>
      <c r="D28" s="192"/>
      <c r="E28" s="192"/>
      <c r="F28" s="192"/>
      <c r="G28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rowBreaks count="1" manualBreakCount="1">
    <brk id="3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441</v>
      </c>
      <c r="B1" s="77"/>
      <c r="C1" s="77"/>
      <c r="D1" s="77"/>
      <c r="E1" s="77"/>
      <c r="F1" s="77"/>
      <c r="G1" s="514" t="s">
        <v>109</v>
      </c>
      <c r="H1" s="514"/>
      <c r="I1" s="359"/>
    </row>
    <row r="2" spans="1:9" ht="15">
      <c r="A2" s="76" t="s">
        <v>140</v>
      </c>
      <c r="B2" s="77"/>
      <c r="C2" s="77"/>
      <c r="D2" s="77"/>
      <c r="E2" s="77"/>
      <c r="F2" s="77"/>
      <c r="G2" s="512">
        <f>'ფორმა N1'!L2</f>
        <v>44196</v>
      </c>
      <c r="H2" s="512"/>
      <c r="I2" s="76"/>
    </row>
    <row r="3" spans="1:9" ht="15">
      <c r="A3" s="76"/>
      <c r="B3" s="76"/>
      <c r="C3" s="76"/>
      <c r="D3" s="76"/>
      <c r="E3" s="76"/>
      <c r="F3" s="76"/>
      <c r="G3" s="265"/>
      <c r="H3" s="265"/>
      <c r="I3" s="359"/>
    </row>
    <row r="4" spans="1:9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4"/>
      <c r="B7" s="264"/>
      <c r="C7" s="264"/>
      <c r="D7" s="264"/>
      <c r="E7" s="264"/>
      <c r="F7" s="264"/>
      <c r="G7" s="78"/>
      <c r="H7" s="78"/>
      <c r="I7" s="359"/>
    </row>
    <row r="8" spans="1:9" ht="45">
      <c r="A8" s="355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6"/>
      <c r="B9" s="357"/>
      <c r="C9" s="98"/>
      <c r="D9" s="98"/>
      <c r="E9" s="98"/>
      <c r="F9" s="98"/>
      <c r="G9" s="98"/>
      <c r="H9" s="4"/>
      <c r="I9" s="4"/>
    </row>
    <row r="10" spans="1:9" ht="15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5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5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5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5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5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5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5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5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5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5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5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5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5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5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5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5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5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5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5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5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5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5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5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5">
      <c r="A34" s="356"/>
      <c r="B34" s="358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201"/>
      <c r="B37" s="45"/>
      <c r="C37" s="45"/>
      <c r="D37" s="45"/>
      <c r="E37" s="45"/>
      <c r="F37" s="45"/>
      <c r="G37" s="2"/>
      <c r="H37" s="2"/>
    </row>
    <row r="38" spans="1:9" ht="15">
      <c r="A38" s="201"/>
      <c r="B38" s="2"/>
      <c r="C38" s="2"/>
      <c r="D38" s="2"/>
      <c r="E38" s="2"/>
      <c r="F38" s="2"/>
      <c r="G38" s="2"/>
      <c r="H38" s="2"/>
    </row>
    <row r="39" spans="1:9" ht="15">
      <c r="A39" s="20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443</v>
      </c>
      <c r="B1" s="74"/>
      <c r="C1" s="77"/>
      <c r="D1" s="77"/>
      <c r="E1" s="77"/>
      <c r="F1" s="77"/>
      <c r="G1" s="514" t="s">
        <v>109</v>
      </c>
      <c r="H1" s="514"/>
    </row>
    <row r="2" spans="1:10" ht="15">
      <c r="A2" s="76" t="s">
        <v>140</v>
      </c>
      <c r="B2" s="74"/>
      <c r="C2" s="77"/>
      <c r="D2" s="77"/>
      <c r="E2" s="77"/>
      <c r="F2" s="77"/>
      <c r="G2" s="512">
        <f>'ფორმა N1'!L2</f>
        <v>44196</v>
      </c>
      <c r="H2" s="512"/>
    </row>
    <row r="3" spans="1:10" ht="15">
      <c r="A3" s="76"/>
      <c r="B3" s="76"/>
      <c r="C3" s="76"/>
      <c r="D3" s="76"/>
      <c r="E3" s="76"/>
      <c r="F3" s="76"/>
      <c r="G3" s="265"/>
      <c r="H3" s="265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4"/>
      <c r="B7" s="264"/>
      <c r="C7" s="264"/>
      <c r="D7" s="264"/>
      <c r="E7" s="264"/>
      <c r="F7" s="264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3"/>
  <sheetViews>
    <sheetView view="pageBreakPreview" zoomScale="80" zoomScaleSheetLayoutView="80" workbookViewId="0">
      <selection activeCell="F57" sqref="F57"/>
    </sheetView>
  </sheetViews>
  <sheetFormatPr defaultRowHeight="12.75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>
      <c r="A2" s="527" t="s">
        <v>445</v>
      </c>
      <c r="B2" s="527"/>
      <c r="C2" s="527"/>
      <c r="D2" s="527"/>
      <c r="E2" s="527"/>
      <c r="F2" s="346"/>
      <c r="G2" s="77"/>
      <c r="H2" s="77"/>
      <c r="I2" s="77"/>
      <c r="J2" s="77"/>
      <c r="K2" s="265"/>
      <c r="L2" s="266"/>
      <c r="M2" s="266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512">
        <f>'ფორმა N1'!L2</f>
        <v>44196</v>
      </c>
      <c r="M3" s="51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2" t="str">
        <f>'ფორმა N1'!A5</f>
        <v>პოლიტიკური გაერთიანება შეცვალე საქართველო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64"/>
      <c r="B8" s="368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45">
      <c r="A10" s="98">
        <v>1</v>
      </c>
      <c r="B10" s="442">
        <v>44081</v>
      </c>
      <c r="C10" s="347" t="s">
        <v>347</v>
      </c>
      <c r="D10" s="443" t="s">
        <v>560</v>
      </c>
      <c r="E10" s="444" t="s">
        <v>561</v>
      </c>
      <c r="F10" s="98" t="s">
        <v>562</v>
      </c>
      <c r="G10" s="98"/>
      <c r="H10" s="98"/>
      <c r="I10" s="98" t="s">
        <v>563</v>
      </c>
      <c r="J10" s="87"/>
      <c r="K10" s="4"/>
      <c r="L10" s="445">
        <v>262.5</v>
      </c>
      <c r="M10" s="87" t="s">
        <v>564</v>
      </c>
    </row>
    <row r="11" spans="1:13" ht="45">
      <c r="A11" s="98">
        <v>2</v>
      </c>
      <c r="B11" s="442">
        <v>44082</v>
      </c>
      <c r="C11" s="347" t="s">
        <v>347</v>
      </c>
      <c r="D11" s="443" t="s">
        <v>565</v>
      </c>
      <c r="E11" s="444" t="s">
        <v>566</v>
      </c>
      <c r="F11" s="98" t="s">
        <v>562</v>
      </c>
      <c r="G11" s="98"/>
      <c r="H11" s="98"/>
      <c r="I11" s="98" t="s">
        <v>563</v>
      </c>
      <c r="J11" s="87"/>
      <c r="K11" s="4"/>
      <c r="L11" s="445">
        <v>353.6</v>
      </c>
      <c r="M11" s="87" t="s">
        <v>567</v>
      </c>
    </row>
    <row r="12" spans="1:13" ht="90">
      <c r="A12" s="98">
        <v>3</v>
      </c>
      <c r="B12" s="446">
        <v>44104</v>
      </c>
      <c r="C12" s="347" t="s">
        <v>347</v>
      </c>
      <c r="D12" s="87" t="s">
        <v>568</v>
      </c>
      <c r="E12" s="87" t="s">
        <v>569</v>
      </c>
      <c r="F12" s="98" t="s">
        <v>562</v>
      </c>
      <c r="G12" s="87"/>
      <c r="H12" s="87"/>
      <c r="I12" s="98" t="s">
        <v>563</v>
      </c>
      <c r="J12" s="87"/>
      <c r="K12" s="4"/>
      <c r="L12" s="447">
        <v>125</v>
      </c>
      <c r="M12" s="87" t="s">
        <v>570</v>
      </c>
    </row>
    <row r="13" spans="1:13" ht="60">
      <c r="A13" s="98">
        <v>4</v>
      </c>
      <c r="B13" s="442">
        <v>44081</v>
      </c>
      <c r="C13" s="347" t="s">
        <v>347</v>
      </c>
      <c r="D13" s="443" t="s">
        <v>571</v>
      </c>
      <c r="E13" s="448" t="s">
        <v>572</v>
      </c>
      <c r="F13" s="98" t="s">
        <v>562</v>
      </c>
      <c r="G13" s="98"/>
      <c r="H13" s="98"/>
      <c r="I13" s="98" t="s">
        <v>563</v>
      </c>
      <c r="J13" s="87"/>
      <c r="K13" s="4"/>
      <c r="L13" s="449">
        <v>339.87</v>
      </c>
      <c r="M13" s="87" t="s">
        <v>573</v>
      </c>
    </row>
    <row r="14" spans="1:13" ht="45">
      <c r="A14" s="98">
        <v>5</v>
      </c>
      <c r="B14" s="446">
        <v>44096</v>
      </c>
      <c r="C14" s="347" t="s">
        <v>347</v>
      </c>
      <c r="D14" s="87" t="s">
        <v>574</v>
      </c>
      <c r="E14" s="87" t="s">
        <v>575</v>
      </c>
      <c r="F14" s="98" t="s">
        <v>562</v>
      </c>
      <c r="G14" s="98"/>
      <c r="H14" s="98"/>
      <c r="I14" s="98" t="s">
        <v>563</v>
      </c>
      <c r="J14" s="87"/>
      <c r="K14" s="4"/>
      <c r="L14" s="450">
        <v>300</v>
      </c>
      <c r="M14" s="87" t="s">
        <v>576</v>
      </c>
    </row>
    <row r="15" spans="1:13" ht="45">
      <c r="A15" s="98">
        <v>6</v>
      </c>
      <c r="B15" s="446">
        <v>44096</v>
      </c>
      <c r="C15" s="347" t="s">
        <v>347</v>
      </c>
      <c r="D15" s="87" t="s">
        <v>574</v>
      </c>
      <c r="E15" s="87" t="s">
        <v>575</v>
      </c>
      <c r="F15" s="98" t="s">
        <v>562</v>
      </c>
      <c r="G15" s="98"/>
      <c r="H15" s="98"/>
      <c r="I15" s="98" t="s">
        <v>563</v>
      </c>
      <c r="J15" s="87"/>
      <c r="K15" s="4"/>
      <c r="L15" s="450">
        <v>480</v>
      </c>
      <c r="M15" s="87" t="s">
        <v>576</v>
      </c>
    </row>
    <row r="16" spans="1:13" ht="45">
      <c r="A16" s="98">
        <v>7</v>
      </c>
      <c r="B16" s="446">
        <v>44097</v>
      </c>
      <c r="C16" s="347" t="s">
        <v>347</v>
      </c>
      <c r="D16" s="87" t="s">
        <v>574</v>
      </c>
      <c r="E16" s="87" t="s">
        <v>575</v>
      </c>
      <c r="F16" s="98" t="s">
        <v>562</v>
      </c>
      <c r="G16" s="98"/>
      <c r="H16" s="98"/>
      <c r="I16" s="98" t="s">
        <v>563</v>
      </c>
      <c r="J16" s="87"/>
      <c r="K16" s="4"/>
      <c r="L16" s="450">
        <v>936</v>
      </c>
      <c r="M16" s="87" t="s">
        <v>576</v>
      </c>
    </row>
    <row r="17" spans="1:13" ht="45">
      <c r="A17" s="98">
        <v>8</v>
      </c>
      <c r="B17" s="446">
        <v>44098</v>
      </c>
      <c r="C17" s="347" t="s">
        <v>347</v>
      </c>
      <c r="D17" s="87" t="s">
        <v>574</v>
      </c>
      <c r="E17" s="87" t="s">
        <v>575</v>
      </c>
      <c r="F17" s="98" t="s">
        <v>562</v>
      </c>
      <c r="G17" s="98"/>
      <c r="H17" s="98"/>
      <c r="I17" s="98" t="s">
        <v>563</v>
      </c>
      <c r="J17" s="87"/>
      <c r="K17" s="4"/>
      <c r="L17" s="450">
        <v>75</v>
      </c>
      <c r="M17" s="87" t="s">
        <v>576</v>
      </c>
    </row>
    <row r="18" spans="1:13" ht="45">
      <c r="A18" s="98">
        <v>9</v>
      </c>
      <c r="B18" s="446">
        <v>44098</v>
      </c>
      <c r="C18" s="347" t="s">
        <v>347</v>
      </c>
      <c r="D18" s="87" t="s">
        <v>574</v>
      </c>
      <c r="E18" s="87" t="s">
        <v>575</v>
      </c>
      <c r="F18" s="98" t="s">
        <v>562</v>
      </c>
      <c r="G18" s="98"/>
      <c r="H18" s="98"/>
      <c r="I18" s="98" t="s">
        <v>563</v>
      </c>
      <c r="J18" s="87"/>
      <c r="K18" s="4"/>
      <c r="L18" s="450">
        <v>684</v>
      </c>
      <c r="M18" s="87" t="s">
        <v>576</v>
      </c>
    </row>
    <row r="19" spans="1:13" ht="45">
      <c r="A19" s="98">
        <v>10</v>
      </c>
      <c r="B19" s="446">
        <v>44099</v>
      </c>
      <c r="C19" s="347" t="s">
        <v>347</v>
      </c>
      <c r="D19" s="87" t="s">
        <v>574</v>
      </c>
      <c r="E19" s="87" t="s">
        <v>575</v>
      </c>
      <c r="F19" s="98" t="s">
        <v>562</v>
      </c>
      <c r="G19" s="98"/>
      <c r="H19" s="98"/>
      <c r="I19" s="98" t="s">
        <v>563</v>
      </c>
      <c r="J19" s="87"/>
      <c r="K19" s="4"/>
      <c r="L19" s="450">
        <v>1392</v>
      </c>
      <c r="M19" s="87" t="s">
        <v>576</v>
      </c>
    </row>
    <row r="20" spans="1:13" ht="45">
      <c r="A20" s="98">
        <v>11</v>
      </c>
      <c r="B20" s="446">
        <v>44102</v>
      </c>
      <c r="C20" s="347" t="s">
        <v>347</v>
      </c>
      <c r="D20" s="87" t="s">
        <v>574</v>
      </c>
      <c r="E20" s="87" t="s">
        <v>575</v>
      </c>
      <c r="F20" s="98" t="s">
        <v>562</v>
      </c>
      <c r="G20" s="98"/>
      <c r="H20" s="98"/>
      <c r="I20" s="98" t="s">
        <v>563</v>
      </c>
      <c r="J20" s="87"/>
      <c r="K20" s="4"/>
      <c r="L20" s="450">
        <v>288</v>
      </c>
      <c r="M20" s="87" t="s">
        <v>576</v>
      </c>
    </row>
    <row r="21" spans="1:13" ht="45">
      <c r="A21" s="98">
        <v>12</v>
      </c>
      <c r="B21" s="446">
        <v>44103</v>
      </c>
      <c r="C21" s="347" t="s">
        <v>347</v>
      </c>
      <c r="D21" s="87" t="s">
        <v>574</v>
      </c>
      <c r="E21" s="87" t="s">
        <v>575</v>
      </c>
      <c r="F21" s="98" t="s">
        <v>562</v>
      </c>
      <c r="G21" s="98"/>
      <c r="H21" s="98"/>
      <c r="I21" s="98" t="s">
        <v>563</v>
      </c>
      <c r="J21" s="87"/>
      <c r="K21" s="4"/>
      <c r="L21" s="450">
        <v>624</v>
      </c>
      <c r="M21" s="87" t="s">
        <v>576</v>
      </c>
    </row>
    <row r="22" spans="1:13" ht="45">
      <c r="A22" s="98">
        <v>13</v>
      </c>
      <c r="B22" s="446">
        <v>44116</v>
      </c>
      <c r="C22" s="347" t="s">
        <v>347</v>
      </c>
      <c r="D22" s="87" t="s">
        <v>574</v>
      </c>
      <c r="E22" s="87" t="s">
        <v>575</v>
      </c>
      <c r="F22" s="98" t="s">
        <v>562</v>
      </c>
      <c r="G22" s="98"/>
      <c r="H22" s="98"/>
      <c r="I22" s="98" t="s">
        <v>563</v>
      </c>
      <c r="J22" s="87"/>
      <c r="K22" s="4"/>
      <c r="L22" s="450">
        <v>96</v>
      </c>
      <c r="M22" s="87" t="s">
        <v>576</v>
      </c>
    </row>
    <row r="23" spans="1:13" ht="45">
      <c r="A23" s="98">
        <v>14</v>
      </c>
      <c r="B23" s="442">
        <v>44081</v>
      </c>
      <c r="C23" s="347" t="s">
        <v>347</v>
      </c>
      <c r="D23" s="443" t="s">
        <v>577</v>
      </c>
      <c r="E23" s="451">
        <v>31001053564</v>
      </c>
      <c r="F23" s="98" t="s">
        <v>562</v>
      </c>
      <c r="G23" s="98"/>
      <c r="H23" s="98"/>
      <c r="I23" s="98" t="s">
        <v>563</v>
      </c>
      <c r="J23" s="87"/>
      <c r="K23" s="4"/>
      <c r="L23" s="445">
        <v>875.6</v>
      </c>
      <c r="M23" s="87" t="s">
        <v>567</v>
      </c>
    </row>
    <row r="24" spans="1:13" ht="90">
      <c r="A24" s="98">
        <v>15</v>
      </c>
      <c r="B24" s="446">
        <v>44105</v>
      </c>
      <c r="C24" s="347" t="s">
        <v>347</v>
      </c>
      <c r="D24" s="87" t="s">
        <v>578</v>
      </c>
      <c r="E24" s="87" t="s">
        <v>579</v>
      </c>
      <c r="F24" s="98" t="s">
        <v>562</v>
      </c>
      <c r="G24" s="87"/>
      <c r="H24" s="87"/>
      <c r="I24" s="98" t="s">
        <v>563</v>
      </c>
      <c r="J24" s="87"/>
      <c r="K24" s="4"/>
      <c r="L24" s="450">
        <v>199.99999999999997</v>
      </c>
      <c r="M24" s="87" t="s">
        <v>570</v>
      </c>
    </row>
    <row r="25" spans="1:13" ht="90">
      <c r="A25" s="98">
        <v>16</v>
      </c>
      <c r="B25" s="446">
        <v>44106</v>
      </c>
      <c r="C25" s="347" t="s">
        <v>347</v>
      </c>
      <c r="D25" s="87" t="s">
        <v>578</v>
      </c>
      <c r="E25" s="87" t="s">
        <v>579</v>
      </c>
      <c r="F25" s="98" t="s">
        <v>562</v>
      </c>
      <c r="G25" s="87"/>
      <c r="H25" s="87"/>
      <c r="I25" s="98" t="s">
        <v>563</v>
      </c>
      <c r="J25" s="87"/>
      <c r="K25" s="4"/>
      <c r="L25" s="447">
        <v>75</v>
      </c>
      <c r="M25" s="87" t="s">
        <v>570</v>
      </c>
    </row>
    <row r="26" spans="1:13" ht="75">
      <c r="A26" s="98">
        <v>17</v>
      </c>
      <c r="B26" s="446">
        <v>44112</v>
      </c>
      <c r="C26" s="347" t="s">
        <v>347</v>
      </c>
      <c r="D26" s="87" t="s">
        <v>578</v>
      </c>
      <c r="E26" s="87" t="s">
        <v>579</v>
      </c>
      <c r="F26" s="98" t="s">
        <v>562</v>
      </c>
      <c r="G26" s="87"/>
      <c r="H26" s="87"/>
      <c r="I26" s="98" t="s">
        <v>563</v>
      </c>
      <c r="J26" s="87"/>
      <c r="K26" s="4"/>
      <c r="L26" s="447">
        <v>137.5</v>
      </c>
      <c r="M26" s="87" t="s">
        <v>580</v>
      </c>
    </row>
    <row r="27" spans="1:13" ht="60">
      <c r="A27" s="98">
        <v>18</v>
      </c>
      <c r="B27" s="442">
        <v>44123</v>
      </c>
      <c r="C27" s="347" t="s">
        <v>347</v>
      </c>
      <c r="D27" s="87" t="s">
        <v>578</v>
      </c>
      <c r="E27" s="87" t="s">
        <v>579</v>
      </c>
      <c r="F27" s="98" t="s">
        <v>562</v>
      </c>
      <c r="G27" s="87"/>
      <c r="H27" s="87"/>
      <c r="I27" s="98" t="s">
        <v>563</v>
      </c>
      <c r="J27" s="87"/>
      <c r="K27" s="4"/>
      <c r="L27" s="447">
        <v>87.499999999999986</v>
      </c>
      <c r="M27" s="87" t="s">
        <v>581</v>
      </c>
    </row>
    <row r="28" spans="1:13" ht="60">
      <c r="A28" s="98">
        <v>19</v>
      </c>
      <c r="B28" s="442">
        <v>44127</v>
      </c>
      <c r="C28" s="347" t="s">
        <v>347</v>
      </c>
      <c r="D28" s="87" t="s">
        <v>578</v>
      </c>
      <c r="E28" s="87" t="s">
        <v>579</v>
      </c>
      <c r="F28" s="98" t="s">
        <v>562</v>
      </c>
      <c r="G28" s="87"/>
      <c r="H28" s="87"/>
      <c r="I28" s="98" t="s">
        <v>563</v>
      </c>
      <c r="J28" s="87"/>
      <c r="K28" s="4"/>
      <c r="L28" s="447">
        <v>375</v>
      </c>
      <c r="M28" s="87" t="s">
        <v>581</v>
      </c>
    </row>
    <row r="29" spans="1:13" ht="60">
      <c r="A29" s="98">
        <v>20</v>
      </c>
      <c r="B29" s="442">
        <v>44120</v>
      </c>
      <c r="C29" s="347" t="s">
        <v>347</v>
      </c>
      <c r="D29" s="87" t="s">
        <v>578</v>
      </c>
      <c r="E29" s="87" t="s">
        <v>579</v>
      </c>
      <c r="F29" s="98" t="s">
        <v>562</v>
      </c>
      <c r="G29" s="87"/>
      <c r="H29" s="87"/>
      <c r="I29" s="98" t="s">
        <v>563</v>
      </c>
      <c r="J29" s="87"/>
      <c r="K29" s="4"/>
      <c r="L29" s="447">
        <v>262.5</v>
      </c>
      <c r="M29" s="87" t="s">
        <v>581</v>
      </c>
    </row>
    <row r="30" spans="1:13" ht="90">
      <c r="A30" s="98">
        <v>21</v>
      </c>
      <c r="B30" s="442">
        <v>44081</v>
      </c>
      <c r="C30" s="347" t="s">
        <v>347</v>
      </c>
      <c r="D30" s="443" t="s">
        <v>578</v>
      </c>
      <c r="E30" s="452" t="s">
        <v>579</v>
      </c>
      <c r="F30" s="98" t="s">
        <v>562</v>
      </c>
      <c r="G30" s="98"/>
      <c r="H30" s="98"/>
      <c r="I30" s="98" t="s">
        <v>563</v>
      </c>
      <c r="J30" s="87"/>
      <c r="K30" s="4"/>
      <c r="L30" s="445">
        <v>525</v>
      </c>
      <c r="M30" s="87" t="s">
        <v>582</v>
      </c>
    </row>
    <row r="31" spans="1:13" ht="90">
      <c r="A31" s="98">
        <v>22</v>
      </c>
      <c r="B31" s="442">
        <v>44092</v>
      </c>
      <c r="C31" s="347" t="s">
        <v>347</v>
      </c>
      <c r="D31" s="443" t="s">
        <v>578</v>
      </c>
      <c r="E31" s="452" t="s">
        <v>579</v>
      </c>
      <c r="F31" s="98" t="s">
        <v>562</v>
      </c>
      <c r="G31" s="98"/>
      <c r="H31" s="98"/>
      <c r="I31" s="98" t="s">
        <v>562</v>
      </c>
      <c r="J31" s="87"/>
      <c r="K31" s="4"/>
      <c r="L31" s="445">
        <v>187.5</v>
      </c>
      <c r="M31" s="87" t="s">
        <v>582</v>
      </c>
    </row>
    <row r="32" spans="1:13" ht="45">
      <c r="A32" s="98">
        <v>23</v>
      </c>
      <c r="B32" s="446">
        <v>44092</v>
      </c>
      <c r="C32" s="347" t="s">
        <v>583</v>
      </c>
      <c r="D32" s="98" t="s">
        <v>584</v>
      </c>
      <c r="E32" s="98"/>
      <c r="F32" s="98" t="s">
        <v>562</v>
      </c>
      <c r="G32" s="98"/>
      <c r="H32" s="98"/>
      <c r="I32" s="98" t="s">
        <v>563</v>
      </c>
      <c r="J32" s="98"/>
      <c r="K32" s="4"/>
      <c r="L32" s="447">
        <v>1310.07</v>
      </c>
      <c r="M32" s="98"/>
    </row>
    <row r="33" spans="1:13" ht="45">
      <c r="A33" s="98">
        <v>24</v>
      </c>
      <c r="B33" s="446">
        <v>44099</v>
      </c>
      <c r="C33" s="347" t="s">
        <v>583</v>
      </c>
      <c r="D33" s="98" t="s">
        <v>584</v>
      </c>
      <c r="E33" s="98"/>
      <c r="F33" s="98" t="s">
        <v>562</v>
      </c>
      <c r="G33" s="98"/>
      <c r="H33" s="98"/>
      <c r="I33" s="98" t="s">
        <v>563</v>
      </c>
      <c r="J33" s="98"/>
      <c r="K33" s="4"/>
      <c r="L33" s="447">
        <v>2809.67</v>
      </c>
      <c r="M33" s="98"/>
    </row>
    <row r="34" spans="1:13" ht="45">
      <c r="A34" s="98">
        <v>25</v>
      </c>
      <c r="B34" s="446">
        <v>44102</v>
      </c>
      <c r="C34" s="347" t="s">
        <v>583</v>
      </c>
      <c r="D34" s="98" t="s">
        <v>584</v>
      </c>
      <c r="E34" s="98"/>
      <c r="F34" s="98" t="s">
        <v>562</v>
      </c>
      <c r="G34" s="98"/>
      <c r="H34" s="98"/>
      <c r="I34" s="98" t="s">
        <v>563</v>
      </c>
      <c r="J34" s="87"/>
      <c r="K34" s="4"/>
      <c r="L34" s="447">
        <v>1293.1099999999999</v>
      </c>
      <c r="M34" s="87"/>
    </row>
    <row r="35" spans="1:13" ht="45">
      <c r="A35" s="98">
        <v>26</v>
      </c>
      <c r="B35" s="446">
        <v>44105</v>
      </c>
      <c r="C35" s="347" t="s">
        <v>583</v>
      </c>
      <c r="D35" s="98" t="s">
        <v>584</v>
      </c>
      <c r="E35" s="98"/>
      <c r="F35" s="98" t="s">
        <v>562</v>
      </c>
      <c r="G35" s="98"/>
      <c r="H35" s="98"/>
      <c r="I35" s="98" t="s">
        <v>563</v>
      </c>
      <c r="J35" s="87"/>
      <c r="K35" s="4"/>
      <c r="L35" s="447">
        <v>2953.15</v>
      </c>
      <c r="M35" s="87"/>
    </row>
    <row r="36" spans="1:13" ht="45">
      <c r="A36" s="98">
        <v>27</v>
      </c>
      <c r="B36" s="446">
        <v>44110</v>
      </c>
      <c r="C36" s="347" t="s">
        <v>583</v>
      </c>
      <c r="D36" s="98" t="s">
        <v>584</v>
      </c>
      <c r="E36" s="98"/>
      <c r="F36" s="98" t="s">
        <v>562</v>
      </c>
      <c r="G36" s="98"/>
      <c r="H36" s="98"/>
      <c r="I36" s="98" t="s">
        <v>563</v>
      </c>
      <c r="J36" s="87"/>
      <c r="K36" s="4"/>
      <c r="L36" s="447">
        <v>2942.43</v>
      </c>
      <c r="M36" s="87"/>
    </row>
    <row r="37" spans="1:13" ht="45">
      <c r="A37" s="98">
        <v>28</v>
      </c>
      <c r="B37" s="446">
        <v>44116</v>
      </c>
      <c r="C37" s="347" t="s">
        <v>583</v>
      </c>
      <c r="D37" s="98" t="s">
        <v>584</v>
      </c>
      <c r="E37" s="98"/>
      <c r="F37" s="98" t="s">
        <v>562</v>
      </c>
      <c r="G37" s="98"/>
      <c r="H37" s="98"/>
      <c r="I37" s="98" t="s">
        <v>563</v>
      </c>
      <c r="J37" s="98"/>
      <c r="K37" s="439"/>
      <c r="L37" s="447">
        <v>2953.49</v>
      </c>
      <c r="M37" s="98"/>
    </row>
    <row r="38" spans="1:13" ht="45">
      <c r="A38" s="98">
        <v>29</v>
      </c>
      <c r="B38" s="446">
        <v>44117</v>
      </c>
      <c r="C38" s="347" t="s">
        <v>583</v>
      </c>
      <c r="D38" s="98" t="s">
        <v>584</v>
      </c>
      <c r="E38" s="98"/>
      <c r="F38" s="98" t="s">
        <v>562</v>
      </c>
      <c r="G38" s="98"/>
      <c r="H38" s="98"/>
      <c r="I38" s="98" t="s">
        <v>563</v>
      </c>
      <c r="J38" s="98"/>
      <c r="K38" s="439"/>
      <c r="L38" s="447">
        <v>2957.46</v>
      </c>
      <c r="M38" s="98"/>
    </row>
    <row r="39" spans="1:13" ht="45">
      <c r="A39" s="98">
        <v>30</v>
      </c>
      <c r="B39" s="446">
        <v>44119</v>
      </c>
      <c r="C39" s="347" t="s">
        <v>583</v>
      </c>
      <c r="D39" s="98" t="s">
        <v>584</v>
      </c>
      <c r="E39" s="98"/>
      <c r="F39" s="98" t="s">
        <v>562</v>
      </c>
      <c r="G39" s="87"/>
      <c r="H39" s="87"/>
      <c r="I39" s="98" t="s">
        <v>563</v>
      </c>
      <c r="J39" s="87"/>
      <c r="K39" s="439"/>
      <c r="L39" s="447">
        <v>2958.49</v>
      </c>
      <c r="M39" s="87"/>
    </row>
    <row r="40" spans="1:13" ht="45">
      <c r="A40" s="98">
        <v>31</v>
      </c>
      <c r="B40" s="446">
        <v>44123</v>
      </c>
      <c r="C40" s="347" t="s">
        <v>583</v>
      </c>
      <c r="D40" s="98" t="s">
        <v>584</v>
      </c>
      <c r="E40" s="98"/>
      <c r="F40" s="98" t="s">
        <v>562</v>
      </c>
      <c r="G40" s="87"/>
      <c r="H40" s="87"/>
      <c r="I40" s="98" t="s">
        <v>563</v>
      </c>
      <c r="J40" s="87"/>
      <c r="K40" s="439"/>
      <c r="L40" s="447">
        <v>2954.67</v>
      </c>
      <c r="M40" s="87"/>
    </row>
    <row r="41" spans="1:13" ht="45">
      <c r="A41" s="98">
        <v>32</v>
      </c>
      <c r="B41" s="446">
        <v>44127</v>
      </c>
      <c r="C41" s="347" t="s">
        <v>583</v>
      </c>
      <c r="D41" s="98" t="s">
        <v>584</v>
      </c>
      <c r="E41" s="98"/>
      <c r="F41" s="98" t="s">
        <v>562</v>
      </c>
      <c r="G41" s="87"/>
      <c r="H41" s="87"/>
      <c r="I41" s="98" t="s">
        <v>563</v>
      </c>
      <c r="J41" s="87"/>
      <c r="K41" s="439"/>
      <c r="L41" s="447">
        <v>2955.7</v>
      </c>
      <c r="M41" s="87"/>
    </row>
    <row r="42" spans="1:13" ht="45">
      <c r="A42" s="98">
        <v>33</v>
      </c>
      <c r="B42" s="446">
        <v>44131</v>
      </c>
      <c r="C42" s="347" t="s">
        <v>583</v>
      </c>
      <c r="D42" s="98" t="s">
        <v>584</v>
      </c>
      <c r="E42" s="98"/>
      <c r="F42" s="98" t="s">
        <v>562</v>
      </c>
      <c r="G42" s="87"/>
      <c r="H42" s="87"/>
      <c r="I42" s="98" t="s">
        <v>563</v>
      </c>
      <c r="J42" s="87"/>
      <c r="K42" s="439"/>
      <c r="L42" s="447">
        <v>2320.1</v>
      </c>
      <c r="M42" s="87"/>
    </row>
    <row r="43" spans="1:13" ht="45">
      <c r="A43" s="98">
        <v>34</v>
      </c>
      <c r="B43" s="446">
        <v>44131</v>
      </c>
      <c r="C43" s="347" t="s">
        <v>583</v>
      </c>
      <c r="D43" s="98" t="s">
        <v>584</v>
      </c>
      <c r="E43" s="98"/>
      <c r="F43" s="98" t="s">
        <v>562</v>
      </c>
      <c r="G43" s="87"/>
      <c r="H43" s="87"/>
      <c r="I43" s="98" t="s">
        <v>563</v>
      </c>
      <c r="J43" s="87"/>
      <c r="K43" s="439"/>
      <c r="L43" s="447">
        <v>2964.15</v>
      </c>
      <c r="M43" s="87"/>
    </row>
    <row r="44" spans="1:13" ht="45">
      <c r="A44" s="98">
        <v>35</v>
      </c>
      <c r="B44" s="446">
        <v>44133</v>
      </c>
      <c r="C44" s="347" t="s">
        <v>583</v>
      </c>
      <c r="D44" s="98" t="s">
        <v>584</v>
      </c>
      <c r="E44" s="453"/>
      <c r="F44" s="98" t="s">
        <v>562</v>
      </c>
      <c r="G44" s="87"/>
      <c r="H44" s="87"/>
      <c r="I44" s="98" t="s">
        <v>563</v>
      </c>
      <c r="J44" s="87"/>
      <c r="K44" s="439"/>
      <c r="L44" s="447">
        <v>3024.26</v>
      </c>
      <c r="M44" s="87"/>
    </row>
    <row r="45" spans="1:13" ht="45">
      <c r="A45" s="98">
        <v>36</v>
      </c>
      <c r="B45" s="446">
        <v>44134</v>
      </c>
      <c r="C45" s="347" t="s">
        <v>583</v>
      </c>
      <c r="D45" s="453" t="s">
        <v>584</v>
      </c>
      <c r="E45" s="453"/>
      <c r="F45" s="98" t="s">
        <v>562</v>
      </c>
      <c r="G45" s="87"/>
      <c r="H45" s="87"/>
      <c r="I45" s="98" t="s">
        <v>563</v>
      </c>
      <c r="J45" s="87"/>
      <c r="K45" s="4"/>
      <c r="L45" s="447">
        <v>2968.63</v>
      </c>
    </row>
    <row r="46" spans="1:13" ht="195">
      <c r="A46" s="98">
        <v>37</v>
      </c>
      <c r="B46" s="446">
        <v>44119</v>
      </c>
      <c r="C46" s="347" t="s">
        <v>583</v>
      </c>
      <c r="D46" s="453" t="s">
        <v>584</v>
      </c>
      <c r="E46" s="453"/>
      <c r="F46" s="98" t="s">
        <v>562</v>
      </c>
      <c r="G46" s="98"/>
      <c r="H46" s="98"/>
      <c r="I46" s="98" t="s">
        <v>563</v>
      </c>
      <c r="J46" s="98"/>
      <c r="K46" s="439"/>
      <c r="L46" s="447">
        <v>948.9</v>
      </c>
      <c r="M46" s="87" t="s">
        <v>585</v>
      </c>
    </row>
    <row r="47" spans="1:13" ht="105">
      <c r="A47" s="98">
        <v>38</v>
      </c>
      <c r="B47" s="446">
        <v>44111</v>
      </c>
      <c r="C47" s="347" t="s">
        <v>347</v>
      </c>
      <c r="D47" s="454" t="s">
        <v>586</v>
      </c>
      <c r="E47" s="454" t="s">
        <v>587</v>
      </c>
      <c r="F47" s="98" t="s">
        <v>562</v>
      </c>
      <c r="G47" s="87"/>
      <c r="H47" s="87"/>
      <c r="I47" s="98" t="s">
        <v>563</v>
      </c>
      <c r="J47" s="87"/>
      <c r="K47" s="4"/>
      <c r="L47" s="447">
        <v>125</v>
      </c>
      <c r="M47" s="87" t="s">
        <v>588</v>
      </c>
    </row>
    <row r="48" spans="1:13" ht="105">
      <c r="A48" s="98">
        <v>39</v>
      </c>
      <c r="B48" s="446">
        <v>44112</v>
      </c>
      <c r="C48" s="347" t="s">
        <v>347</v>
      </c>
      <c r="D48" s="87" t="s">
        <v>586</v>
      </c>
      <c r="E48" s="87" t="s">
        <v>587</v>
      </c>
      <c r="F48" s="98" t="s">
        <v>562</v>
      </c>
      <c r="G48" s="87"/>
      <c r="H48" s="87"/>
      <c r="I48" s="98" t="s">
        <v>563</v>
      </c>
      <c r="J48" s="87"/>
      <c r="K48" s="4"/>
      <c r="L48" s="447">
        <v>62.5</v>
      </c>
      <c r="M48" s="87" t="s">
        <v>588</v>
      </c>
    </row>
    <row r="49" spans="1:13" ht="105">
      <c r="A49" s="98">
        <v>40</v>
      </c>
      <c r="B49" s="446">
        <v>44104</v>
      </c>
      <c r="C49" s="347" t="s">
        <v>347</v>
      </c>
      <c r="D49" s="455" t="s">
        <v>586</v>
      </c>
      <c r="E49" s="455" t="s">
        <v>587</v>
      </c>
      <c r="F49" s="98" t="s">
        <v>562</v>
      </c>
      <c r="G49" s="87"/>
      <c r="H49" s="87"/>
      <c r="I49" s="98" t="s">
        <v>563</v>
      </c>
      <c r="J49" s="87"/>
      <c r="K49" s="4"/>
      <c r="L49" s="456">
        <v>62.5</v>
      </c>
      <c r="M49" s="87" t="s">
        <v>588</v>
      </c>
    </row>
    <row r="50" spans="1:13" ht="60">
      <c r="A50" s="98">
        <v>41</v>
      </c>
      <c r="B50" s="442">
        <v>44088</v>
      </c>
      <c r="C50" s="347" t="s">
        <v>347</v>
      </c>
      <c r="D50" s="457" t="s">
        <v>589</v>
      </c>
      <c r="E50" s="458" t="s">
        <v>590</v>
      </c>
      <c r="F50" s="98" t="s">
        <v>562</v>
      </c>
      <c r="G50" s="98"/>
      <c r="H50" s="98"/>
      <c r="I50" s="98" t="s">
        <v>563</v>
      </c>
      <c r="J50" s="87"/>
      <c r="K50" s="4"/>
      <c r="L50" s="459">
        <v>350</v>
      </c>
      <c r="M50" s="87" t="s">
        <v>591</v>
      </c>
    </row>
    <row r="51" spans="1:13" ht="45">
      <c r="A51" s="98">
        <v>42</v>
      </c>
      <c r="B51" s="442">
        <v>44117</v>
      </c>
      <c r="C51" s="347" t="s">
        <v>592</v>
      </c>
      <c r="D51" s="455" t="s">
        <v>593</v>
      </c>
      <c r="E51" s="452" t="s">
        <v>594</v>
      </c>
      <c r="F51" s="98" t="s">
        <v>562</v>
      </c>
      <c r="G51" s="87"/>
      <c r="H51" s="87"/>
      <c r="I51" s="98" t="s">
        <v>563</v>
      </c>
      <c r="J51" s="87"/>
      <c r="K51" s="4"/>
      <c r="L51" s="460">
        <v>100</v>
      </c>
      <c r="M51" s="87" t="s">
        <v>595</v>
      </c>
    </row>
    <row r="52" spans="1:13" ht="45">
      <c r="A52" s="98">
        <v>43</v>
      </c>
      <c r="B52" s="446">
        <v>44099</v>
      </c>
      <c r="C52" s="347" t="s">
        <v>347</v>
      </c>
      <c r="D52" s="455" t="s">
        <v>596</v>
      </c>
      <c r="E52" s="455" t="s">
        <v>597</v>
      </c>
      <c r="F52" s="98" t="s">
        <v>562</v>
      </c>
      <c r="G52" s="98"/>
      <c r="H52" s="98"/>
      <c r="I52" s="98" t="s">
        <v>563</v>
      </c>
      <c r="J52" s="87"/>
      <c r="K52" s="4"/>
      <c r="L52" s="460">
        <v>199</v>
      </c>
      <c r="M52" s="87" t="s">
        <v>576</v>
      </c>
    </row>
    <row r="53" spans="1:13" ht="45">
      <c r="A53" s="98">
        <v>44</v>
      </c>
      <c r="B53" s="442">
        <v>44119</v>
      </c>
      <c r="C53" s="347" t="s">
        <v>347</v>
      </c>
      <c r="D53" s="457" t="s">
        <v>596</v>
      </c>
      <c r="E53" s="461" t="s">
        <v>597</v>
      </c>
      <c r="F53" s="98" t="s">
        <v>562</v>
      </c>
      <c r="G53" s="87"/>
      <c r="H53" s="87"/>
      <c r="I53" s="98" t="s">
        <v>563</v>
      </c>
      <c r="J53" s="87"/>
      <c r="K53" s="4"/>
      <c r="L53" s="460">
        <v>50</v>
      </c>
      <c r="M53" s="87" t="s">
        <v>576</v>
      </c>
    </row>
    <row r="54" spans="1:13" ht="75">
      <c r="A54" s="98">
        <v>45</v>
      </c>
      <c r="B54" s="442">
        <v>44117</v>
      </c>
      <c r="C54" s="347" t="s">
        <v>347</v>
      </c>
      <c r="D54" s="457" t="s">
        <v>598</v>
      </c>
      <c r="E54" s="461" t="s">
        <v>599</v>
      </c>
      <c r="F54" s="98" t="s">
        <v>562</v>
      </c>
      <c r="G54" s="87"/>
      <c r="H54" s="87"/>
      <c r="I54" s="98" t="s">
        <v>563</v>
      </c>
      <c r="J54" s="87"/>
      <c r="K54" s="4"/>
      <c r="L54" s="460">
        <v>85</v>
      </c>
      <c r="M54" s="98" t="s">
        <v>600</v>
      </c>
    </row>
    <row r="55" spans="1:13" ht="75">
      <c r="A55" s="98">
        <v>46</v>
      </c>
      <c r="B55" s="442">
        <v>44134</v>
      </c>
      <c r="C55" s="347" t="s">
        <v>347</v>
      </c>
      <c r="D55" s="457" t="s">
        <v>598</v>
      </c>
      <c r="E55" s="461" t="s">
        <v>599</v>
      </c>
      <c r="F55" s="98" t="s">
        <v>562</v>
      </c>
      <c r="G55" s="87"/>
      <c r="H55" s="87"/>
      <c r="I55" s="98" t="s">
        <v>563</v>
      </c>
      <c r="J55" s="87"/>
      <c r="K55" s="4"/>
      <c r="L55" s="460">
        <v>2500</v>
      </c>
      <c r="M55" s="98" t="s">
        <v>601</v>
      </c>
    </row>
    <row r="56" spans="1:13" ht="225">
      <c r="A56" s="98"/>
      <c r="B56" s="442">
        <v>44134</v>
      </c>
      <c r="C56" s="347" t="s">
        <v>583</v>
      </c>
      <c r="D56" s="453" t="s">
        <v>584</v>
      </c>
      <c r="E56" s="453"/>
      <c r="F56" s="98" t="s">
        <v>562</v>
      </c>
      <c r="G56" s="87"/>
      <c r="H56" s="87"/>
      <c r="I56" s="98" t="s">
        <v>563</v>
      </c>
      <c r="J56" s="87"/>
      <c r="K56" s="4"/>
      <c r="L56" s="447">
        <v>5638.67</v>
      </c>
      <c r="M56" s="87" t="s">
        <v>618</v>
      </c>
    </row>
    <row r="57" spans="1:13" ht="60">
      <c r="A57" s="98"/>
      <c r="B57" s="297">
        <v>44089</v>
      </c>
      <c r="C57" s="347" t="s">
        <v>583</v>
      </c>
      <c r="D57" s="87" t="s">
        <v>514</v>
      </c>
      <c r="E57" s="293" t="s">
        <v>515</v>
      </c>
      <c r="F57" s="98" t="s">
        <v>627</v>
      </c>
      <c r="G57" s="87"/>
      <c r="H57" s="87"/>
      <c r="I57" s="98" t="s">
        <v>563</v>
      </c>
      <c r="J57" s="87"/>
      <c r="K57" s="4"/>
      <c r="L57" s="4">
        <v>3250</v>
      </c>
      <c r="M57" s="87"/>
    </row>
    <row r="58" spans="1:13" ht="15">
      <c r="A58" s="98"/>
      <c r="B58" s="375"/>
      <c r="C58" s="347"/>
      <c r="D58" s="87"/>
      <c r="E58" s="87"/>
      <c r="F58" s="87"/>
      <c r="G58" s="87"/>
      <c r="H58" s="87"/>
      <c r="I58" s="87"/>
      <c r="J58" s="87"/>
      <c r="K58" s="4"/>
      <c r="L58" s="4"/>
      <c r="M58" s="87"/>
    </row>
    <row r="59" spans="1:13" ht="15">
      <c r="A59" s="87" t="s">
        <v>271</v>
      </c>
      <c r="B59" s="376"/>
      <c r="C59" s="347"/>
      <c r="D59" s="87"/>
      <c r="E59" s="87"/>
      <c r="F59" s="87"/>
      <c r="G59" s="87"/>
      <c r="H59" s="87"/>
      <c r="I59" s="87"/>
      <c r="J59" s="87"/>
      <c r="K59" s="4"/>
      <c r="L59" s="4"/>
      <c r="M59" s="87"/>
    </row>
    <row r="60" spans="1:13" ht="15">
      <c r="A60" s="87"/>
      <c r="B60" s="376"/>
      <c r="C60" s="347"/>
      <c r="D60" s="99"/>
      <c r="E60" s="99"/>
      <c r="F60" s="99"/>
      <c r="G60" s="99"/>
      <c r="H60" s="87"/>
      <c r="I60" s="87"/>
      <c r="J60" s="87"/>
      <c r="K60" s="87" t="s">
        <v>456</v>
      </c>
      <c r="L60" s="441">
        <f>SUM(L10:L59)</f>
        <v>59418.51999999999</v>
      </c>
      <c r="M60" s="87"/>
    </row>
    <row r="61" spans="1:13" ht="15">
      <c r="A61" s="216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184"/>
    </row>
    <row r="62" spans="1:13" ht="15">
      <c r="A62" s="217" t="s">
        <v>457</v>
      </c>
      <c r="B62" s="217"/>
      <c r="C62" s="217"/>
      <c r="D62" s="216"/>
      <c r="E62" s="216"/>
      <c r="F62" s="216"/>
      <c r="G62" s="216"/>
      <c r="H62" s="216"/>
      <c r="I62" s="216"/>
      <c r="J62" s="216"/>
      <c r="K62" s="216"/>
      <c r="L62" s="184"/>
    </row>
    <row r="63" spans="1:13" ht="15">
      <c r="A63" s="217" t="s">
        <v>458</v>
      </c>
      <c r="B63" s="217"/>
      <c r="C63" s="217"/>
      <c r="D63" s="216"/>
      <c r="E63" s="216"/>
      <c r="F63" s="216"/>
      <c r="G63" s="216"/>
      <c r="H63" s="216"/>
      <c r="I63" s="216"/>
      <c r="J63" s="216"/>
      <c r="K63" s="216"/>
      <c r="L63" s="184"/>
    </row>
    <row r="64" spans="1:13" ht="15">
      <c r="A64" s="201" t="s">
        <v>459</v>
      </c>
      <c r="B64" s="201"/>
      <c r="C64" s="217"/>
      <c r="D64" s="184"/>
      <c r="E64" s="184"/>
      <c r="F64" s="184"/>
      <c r="G64" s="184"/>
      <c r="H64" s="184"/>
      <c r="I64" s="184"/>
      <c r="J64" s="184"/>
      <c r="K64" s="184"/>
      <c r="L64" s="184"/>
    </row>
    <row r="65" spans="1:12" ht="15">
      <c r="A65" s="201" t="s">
        <v>460</v>
      </c>
      <c r="B65" s="201"/>
      <c r="C65" s="217"/>
      <c r="D65" s="184"/>
      <c r="E65" s="184"/>
      <c r="F65" s="184"/>
      <c r="G65" s="184"/>
      <c r="H65" s="184"/>
      <c r="I65" s="184"/>
      <c r="J65" s="184"/>
      <c r="K65" s="184"/>
      <c r="L65" s="184"/>
    </row>
    <row r="66" spans="1:12" ht="15" customHeight="1">
      <c r="A66" s="532" t="s">
        <v>477</v>
      </c>
      <c r="B66" s="532"/>
      <c r="C66" s="532"/>
      <c r="D66" s="532"/>
      <c r="E66" s="532"/>
      <c r="F66" s="532"/>
      <c r="G66" s="532"/>
      <c r="H66" s="532"/>
      <c r="I66" s="532"/>
      <c r="J66" s="532"/>
      <c r="K66" s="532"/>
      <c r="L66" s="532"/>
    </row>
    <row r="67" spans="1:12" ht="15" customHeight="1">
      <c r="A67" s="532"/>
      <c r="B67" s="532"/>
      <c r="C67" s="532"/>
      <c r="D67" s="532"/>
      <c r="E67" s="532"/>
      <c r="F67" s="532"/>
      <c r="G67" s="532"/>
      <c r="H67" s="532"/>
      <c r="I67" s="532"/>
      <c r="J67" s="532"/>
      <c r="K67" s="532"/>
      <c r="L67" s="532"/>
    </row>
    <row r="68" spans="1:12" ht="12.75" customHeight="1">
      <c r="A68" s="366"/>
      <c r="B68" s="366"/>
      <c r="C68" s="366"/>
      <c r="D68" s="366"/>
      <c r="E68" s="366"/>
      <c r="F68" s="366"/>
      <c r="G68" s="366"/>
      <c r="H68" s="366"/>
      <c r="I68" s="366"/>
      <c r="J68" s="366"/>
      <c r="K68" s="366"/>
      <c r="L68" s="366"/>
    </row>
    <row r="69" spans="1:12" ht="15">
      <c r="A69" s="528" t="s">
        <v>107</v>
      </c>
      <c r="B69" s="528"/>
      <c r="C69" s="528"/>
      <c r="D69" s="348"/>
      <c r="E69" s="349"/>
      <c r="F69" s="349"/>
      <c r="G69" s="348"/>
      <c r="H69" s="348"/>
      <c r="I69" s="348"/>
      <c r="J69" s="348"/>
      <c r="K69" s="348"/>
      <c r="L69" s="184"/>
    </row>
    <row r="70" spans="1:12" ht="15">
      <c r="A70" s="348"/>
      <c r="B70" s="348"/>
      <c r="C70" s="349"/>
      <c r="D70" s="348"/>
      <c r="E70" s="349"/>
      <c r="F70" s="349"/>
      <c r="G70" s="348"/>
      <c r="H70" s="348"/>
      <c r="I70" s="348"/>
      <c r="J70" s="348"/>
      <c r="K70" s="350"/>
      <c r="L70" s="184"/>
    </row>
    <row r="71" spans="1:12" ht="15" customHeight="1">
      <c r="A71" s="348"/>
      <c r="B71" s="348"/>
      <c r="C71" s="349"/>
      <c r="D71" s="529" t="s">
        <v>263</v>
      </c>
      <c r="E71" s="529"/>
      <c r="F71" s="351"/>
      <c r="G71" s="352"/>
      <c r="H71" s="530" t="s">
        <v>461</v>
      </c>
      <c r="I71" s="530"/>
      <c r="J71" s="530"/>
      <c r="K71" s="353"/>
      <c r="L71" s="184"/>
    </row>
    <row r="72" spans="1:12" ht="15">
      <c r="A72" s="348"/>
      <c r="B72" s="348"/>
      <c r="C72" s="349"/>
      <c r="D72" s="348"/>
      <c r="E72" s="349"/>
      <c r="F72" s="349"/>
      <c r="G72" s="348"/>
      <c r="H72" s="531"/>
      <c r="I72" s="531"/>
      <c r="J72" s="531"/>
      <c r="K72" s="353"/>
      <c r="L72" s="184"/>
    </row>
    <row r="73" spans="1:12" ht="15">
      <c r="A73" s="348"/>
      <c r="B73" s="348"/>
      <c r="C73" s="349"/>
      <c r="D73" s="526" t="s">
        <v>139</v>
      </c>
      <c r="E73" s="526"/>
      <c r="F73" s="351"/>
      <c r="G73" s="352"/>
      <c r="H73" s="348"/>
      <c r="I73" s="348"/>
      <c r="J73" s="348"/>
      <c r="K73" s="348"/>
      <c r="L73" s="184"/>
    </row>
  </sheetData>
  <mergeCells count="7">
    <mergeCell ref="D73:E73"/>
    <mergeCell ref="A2:E2"/>
    <mergeCell ref="L3:M3"/>
    <mergeCell ref="A69:C69"/>
    <mergeCell ref="D71:E71"/>
    <mergeCell ref="H71:J72"/>
    <mergeCell ref="A66:L67"/>
  </mergeCells>
  <dataValidations count="3">
    <dataValidation type="list" allowBlank="1" showInputMessage="1" showErrorMessage="1" sqref="C10:C6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="თვე/დღე/წელი" prompt="თვე/დღე/წელი" sqref="B57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E57"/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533" t="s">
        <v>109</v>
      </c>
      <c r="D1" s="533"/>
    </row>
    <row r="2" spans="1:5">
      <c r="A2" s="74" t="s">
        <v>425</v>
      </c>
      <c r="B2" s="76"/>
      <c r="C2" s="512">
        <f>'ფორმა N1'!L2</f>
        <v>44196</v>
      </c>
      <c r="D2" s="513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პოლიტიკური გაერთიანება შეცვალე საქართველო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514" t="s">
        <v>109</v>
      </c>
      <c r="D1" s="514"/>
      <c r="E1" s="91"/>
    </row>
    <row r="2" spans="1:5" s="6" customFormat="1">
      <c r="A2" s="74" t="s">
        <v>423</v>
      </c>
      <c r="B2" s="77"/>
      <c r="C2" s="512">
        <f>'ფორმა N1'!L2</f>
        <v>44196</v>
      </c>
      <c r="D2" s="51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2" t="str">
        <f>'ფორმა N1'!A5</f>
        <v>პოლიტიკური გაერთიანება შეცვალე საქართველო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1"/>
    </row>
    <row r="22" spans="1:9">
      <c r="A22" s="201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" zoomScale="80" zoomScaleNormal="100" zoomScaleSheetLayoutView="80" workbookViewId="0">
      <selection activeCell="D13" sqref="D13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534" t="s">
        <v>198</v>
      </c>
      <c r="D1" s="534"/>
      <c r="E1" s="105"/>
    </row>
    <row r="2" spans="1:5">
      <c r="A2" s="76" t="s">
        <v>140</v>
      </c>
      <c r="B2" s="121"/>
      <c r="C2" s="77"/>
      <c r="D2" s="212">
        <f>'ფორმა N1'!L2</f>
        <v>44196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პოლიტიკური გაერთიანება შეცვალე საქართველო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192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/>
      <c r="D14" s="8"/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/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0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0" sqref="J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514" t="s">
        <v>109</v>
      </c>
      <c r="J1" s="514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512">
        <f>'ფორმა N1'!L2</f>
        <v>44196</v>
      </c>
      <c r="J2" s="513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9" t="str">
        <f>'ფორმა N1'!A5</f>
        <v>პოლიტიკური გაერთიანება შეცვალე საქართველო</v>
      </c>
      <c r="B5" s="362"/>
      <c r="C5" s="362"/>
      <c r="D5" s="362"/>
      <c r="E5" s="362"/>
      <c r="F5" s="363"/>
      <c r="G5" s="362"/>
      <c r="H5" s="362"/>
      <c r="I5" s="362"/>
      <c r="J5" s="362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517</v>
      </c>
      <c r="C10" s="155" t="s">
        <v>616</v>
      </c>
      <c r="D10" s="156" t="s">
        <v>221</v>
      </c>
      <c r="E10" s="152">
        <v>44013</v>
      </c>
      <c r="F10" s="28">
        <v>0</v>
      </c>
      <c r="G10" s="28">
        <v>80207.45</v>
      </c>
      <c r="H10" s="28">
        <v>80207.45</v>
      </c>
      <c r="I10" s="28">
        <v>0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7" sqref="C2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514" t="s">
        <v>109</v>
      </c>
      <c r="D1" s="514"/>
      <c r="E1" s="108"/>
    </row>
    <row r="2" spans="1:7">
      <c r="A2" s="76" t="s">
        <v>140</v>
      </c>
      <c r="B2" s="76"/>
      <c r="C2" s="512">
        <f>'ფორმა N1'!L2</f>
        <v>44196</v>
      </c>
      <c r="D2" s="513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6" t="str">
        <f>'ფორმა N1'!A5</f>
        <v>პოლიტიკური გაერთიანება შეცვალე საქართველო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7">
        <v>1</v>
      </c>
      <c r="B9" s="227" t="s">
        <v>65</v>
      </c>
      <c r="C9" s="85">
        <f>SUM(C10,C26)</f>
        <v>14090.33</v>
      </c>
      <c r="D9" s="85">
        <f>SUM(D10,D26)</f>
        <v>10338.65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SUM(C11,C12,C16,C19,C25)</f>
        <v>10338.65</v>
      </c>
      <c r="D10" s="85">
        <f>SUM(D11,D12,D16,D19,D24,D25)</f>
        <v>10338.65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f>SUM(C13:C15)</f>
        <v>10338.65</v>
      </c>
      <c r="D12" s="107">
        <f>SUM(D13:D15)</f>
        <v>10338.65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>
        <v>10338.65</v>
      </c>
      <c r="D13" s="8">
        <v>10338.65</v>
      </c>
      <c r="E13" s="108"/>
    </row>
    <row r="14" spans="1:7" s="3" customFormat="1" ht="16.5" customHeight="1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/>
      <c r="D17" s="8"/>
      <c r="E17" s="108"/>
    </row>
    <row r="18" spans="1:5" s="3" customFormat="1" ht="30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3"/>
      <c r="D24" s="8"/>
      <c r="E24" s="108"/>
    </row>
    <row r="25" spans="1:5" s="3" customFormat="1">
      <c r="A25" s="88" t="s">
        <v>246</v>
      </c>
      <c r="B25" s="88" t="s">
        <v>419</v>
      </c>
      <c r="C25" s="8"/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SUM(C27,C31)</f>
        <v>3751.68</v>
      </c>
      <c r="D26" s="85">
        <f>SUM(D27,D31)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2251.6799999999998</v>
      </c>
      <c r="D27" s="107">
        <f>SUM(D28:D30)</f>
        <v>0</v>
      </c>
      <c r="E27" s="108"/>
    </row>
    <row r="28" spans="1:5">
      <c r="A28" s="235" t="s">
        <v>98</v>
      </c>
      <c r="B28" s="235" t="s">
        <v>303</v>
      </c>
      <c r="C28" s="8"/>
      <c r="D28" s="8"/>
      <c r="E28" s="108"/>
    </row>
    <row r="29" spans="1:5">
      <c r="A29" s="235" t="s">
        <v>99</v>
      </c>
      <c r="B29" s="235" t="s">
        <v>306</v>
      </c>
      <c r="C29" s="8"/>
      <c r="D29" s="8"/>
      <c r="E29" s="108"/>
    </row>
    <row r="30" spans="1:5">
      <c r="A30" s="235" t="s">
        <v>421</v>
      </c>
      <c r="B30" s="235" t="s">
        <v>304</v>
      </c>
      <c r="C30" s="8">
        <v>2251.6799999999998</v>
      </c>
      <c r="D30" s="8"/>
      <c r="E30" s="108"/>
    </row>
    <row r="31" spans="1:5">
      <c r="A31" s="88" t="s">
        <v>33</v>
      </c>
      <c r="B31" s="88" t="s">
        <v>469</v>
      </c>
      <c r="C31" s="107">
        <f>SUM(C32:C34)</f>
        <v>1500</v>
      </c>
      <c r="D31" s="107">
        <f>SUM(D32:D34)</f>
        <v>0</v>
      </c>
      <c r="E31" s="108"/>
    </row>
    <row r="32" spans="1:5">
      <c r="A32" s="235" t="s">
        <v>12</v>
      </c>
      <c r="B32" s="235" t="s">
        <v>472</v>
      </c>
      <c r="C32" s="8">
        <v>1500</v>
      </c>
      <c r="D32" s="8"/>
      <c r="E32" s="108"/>
    </row>
    <row r="33" spans="1:9">
      <c r="A33" s="235" t="s">
        <v>13</v>
      </c>
      <c r="B33" s="235" t="s">
        <v>473</v>
      </c>
      <c r="C33" s="8"/>
      <c r="D33" s="8"/>
      <c r="E33" s="108"/>
    </row>
    <row r="34" spans="1:9">
      <c r="A34" s="235" t="s">
        <v>276</v>
      </c>
      <c r="B34" s="235" t="s">
        <v>474</v>
      </c>
      <c r="C34" s="8"/>
      <c r="D34" s="8"/>
      <c r="E34" s="108"/>
    </row>
    <row r="35" spans="1:9">
      <c r="A35" s="88" t="s">
        <v>34</v>
      </c>
      <c r="B35" s="249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4" zoomScale="80" zoomScaleNormal="100" zoomScaleSheetLayoutView="80" workbookViewId="0">
      <selection activeCell="G17" sqref="G17"/>
    </sheetView>
  </sheetViews>
  <sheetFormatPr defaultRowHeight="15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165">
        <f>'ფორმა N1'!L2</f>
        <v>44196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9" t="str">
        <f>'ფორმა N1'!A5</f>
        <v>პოლიტიკური გაერთიანება შეცვალე საქართველო</v>
      </c>
      <c r="B5" s="209"/>
      <c r="C5" s="209"/>
      <c r="D5" s="209"/>
      <c r="E5" s="209"/>
      <c r="F5" s="209"/>
      <c r="G5" s="209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5.75">
      <c r="A10" s="169">
        <v>1</v>
      </c>
      <c r="B10" s="152">
        <v>44092</v>
      </c>
      <c r="C10" s="173">
        <v>5</v>
      </c>
      <c r="D10" s="174"/>
      <c r="E10" s="174" t="s">
        <v>221</v>
      </c>
      <c r="F10" s="174" t="s">
        <v>602</v>
      </c>
      <c r="G10" s="175">
        <f>IF(ISBLANK(B10),"",G9+C10-D10)</f>
        <v>5</v>
      </c>
      <c r="H10" s="105"/>
    </row>
    <row r="11" spans="1:8" ht="15.75">
      <c r="A11" s="169">
        <v>2</v>
      </c>
      <c r="B11" s="152">
        <v>44092</v>
      </c>
      <c r="C11" s="173"/>
      <c r="D11" s="174">
        <v>5</v>
      </c>
      <c r="E11" s="174" t="s">
        <v>221</v>
      </c>
      <c r="F11" s="174" t="s">
        <v>603</v>
      </c>
      <c r="G11" s="175">
        <f t="shared" ref="G11:G38" si="0">IF(ISBLANK(B11),"",G10+C11-D11)</f>
        <v>0</v>
      </c>
      <c r="H11" s="105"/>
    </row>
    <row r="12" spans="1:8" ht="15.75">
      <c r="A12" s="169">
        <v>3</v>
      </c>
      <c r="B12" s="152">
        <v>44099</v>
      </c>
      <c r="C12" s="173">
        <v>865</v>
      </c>
      <c r="D12" s="174"/>
      <c r="E12" s="174" t="s">
        <v>221</v>
      </c>
      <c r="F12" s="174" t="s">
        <v>602</v>
      </c>
      <c r="G12" s="175">
        <f t="shared" si="0"/>
        <v>865</v>
      </c>
      <c r="H12" s="105"/>
    </row>
    <row r="13" spans="1:8" ht="15.75">
      <c r="A13" s="169">
        <v>4</v>
      </c>
      <c r="B13" s="152">
        <v>44100</v>
      </c>
      <c r="C13" s="173">
        <v>400</v>
      </c>
      <c r="D13" s="174"/>
      <c r="E13" s="174" t="s">
        <v>221</v>
      </c>
      <c r="F13" s="174" t="s">
        <v>602</v>
      </c>
      <c r="G13" s="175">
        <f t="shared" si="0"/>
        <v>1265</v>
      </c>
      <c r="H13" s="105"/>
    </row>
    <row r="14" spans="1:8" ht="15.75">
      <c r="A14" s="169">
        <v>5</v>
      </c>
      <c r="B14" s="152">
        <v>44102</v>
      </c>
      <c r="C14" s="173">
        <v>575</v>
      </c>
      <c r="D14" s="174"/>
      <c r="E14" s="174" t="s">
        <v>221</v>
      </c>
      <c r="F14" s="174" t="s">
        <v>602</v>
      </c>
      <c r="G14" s="175">
        <f t="shared" si="0"/>
        <v>1840</v>
      </c>
      <c r="H14" s="105"/>
    </row>
    <row r="15" spans="1:8" ht="45">
      <c r="A15" s="169">
        <v>6</v>
      </c>
      <c r="B15" s="152">
        <v>44099</v>
      </c>
      <c r="C15" s="173"/>
      <c r="D15" s="174">
        <v>832</v>
      </c>
      <c r="E15" s="174" t="s">
        <v>221</v>
      </c>
      <c r="F15" s="462" t="s">
        <v>604</v>
      </c>
      <c r="G15" s="175">
        <f t="shared" si="0"/>
        <v>1008</v>
      </c>
      <c r="H15" s="105"/>
    </row>
    <row r="16" spans="1:8" ht="45">
      <c r="A16" s="169">
        <v>7</v>
      </c>
      <c r="B16" s="152">
        <v>44102</v>
      </c>
      <c r="C16" s="173"/>
      <c r="D16" s="174">
        <v>432</v>
      </c>
      <c r="E16" s="174" t="s">
        <v>221</v>
      </c>
      <c r="F16" s="462" t="s">
        <v>604</v>
      </c>
      <c r="G16" s="175">
        <f t="shared" si="0"/>
        <v>576</v>
      </c>
      <c r="H16" s="105"/>
    </row>
    <row r="17" spans="1:8" ht="45">
      <c r="A17" s="169">
        <v>8</v>
      </c>
      <c r="B17" s="152">
        <v>44103</v>
      </c>
      <c r="C17" s="173"/>
      <c r="D17" s="174">
        <v>572</v>
      </c>
      <c r="E17" s="174" t="s">
        <v>221</v>
      </c>
      <c r="F17" s="462" t="s">
        <v>604</v>
      </c>
      <c r="G17" s="175">
        <f t="shared" si="0"/>
        <v>4</v>
      </c>
      <c r="H17" s="105"/>
    </row>
    <row r="18" spans="1:8" ht="15.75">
      <c r="A18" s="169">
        <v>9</v>
      </c>
      <c r="B18" s="152">
        <v>44103</v>
      </c>
      <c r="C18" s="173"/>
      <c r="D18" s="174">
        <v>4</v>
      </c>
      <c r="E18" s="174" t="s">
        <v>221</v>
      </c>
      <c r="F18" s="174" t="s">
        <v>603</v>
      </c>
      <c r="G18" s="175">
        <f t="shared" si="0"/>
        <v>0</v>
      </c>
      <c r="H18" s="105"/>
    </row>
    <row r="19" spans="1:8" ht="15.75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>
      <c r="B44" s="186" t="s">
        <v>107</v>
      </c>
      <c r="F44" s="187"/>
    </row>
    <row r="45" spans="1:10">
      <c r="F45" s="185"/>
      <c r="G45" s="185"/>
      <c r="H45" s="185"/>
      <c r="I45" s="185"/>
      <c r="J45" s="185"/>
    </row>
    <row r="46" spans="1:10">
      <c r="C46" s="188"/>
      <c r="F46" s="188"/>
      <c r="G46" s="189"/>
      <c r="H46" s="185"/>
      <c r="I46" s="185"/>
      <c r="J46" s="185"/>
    </row>
    <row r="47" spans="1:10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>
      <c r="B49" s="184"/>
    </row>
    <row r="50" spans="2:2" s="185" customFormat="1" ht="12.75"/>
    <row r="51" spans="2:2" s="185" customFormat="1" ht="12.75"/>
    <row r="52" spans="2:2" s="185" customFormat="1" ht="12.75"/>
    <row r="53" spans="2:2" s="18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299</v>
      </c>
      <c r="B1" s="138"/>
      <c r="C1" s="138"/>
      <c r="D1" s="138"/>
      <c r="E1" s="138"/>
      <c r="F1" s="78"/>
      <c r="G1" s="78"/>
      <c r="H1" s="78"/>
      <c r="I1" s="533" t="s">
        <v>109</v>
      </c>
      <c r="J1" s="533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512">
        <f>'ფორმა N1'!L2</f>
        <v>44196</v>
      </c>
      <c r="J2" s="513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პოლიტიკური გაერთიანება შეცვალე საქართველო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35" t="s">
        <v>220</v>
      </c>
      <c r="C7" s="535"/>
      <c r="D7" s="535" t="s">
        <v>287</v>
      </c>
      <c r="E7" s="535"/>
      <c r="F7" s="535" t="s">
        <v>288</v>
      </c>
      <c r="G7" s="535"/>
      <c r="H7" s="151" t="s">
        <v>274</v>
      </c>
      <c r="I7" s="535" t="s">
        <v>223</v>
      </c>
      <c r="J7" s="535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263</v>
      </c>
      <c r="F49" s="12" t="s">
        <v>268</v>
      </c>
      <c r="G49" s="72"/>
      <c r="I49"/>
      <c r="J49"/>
    </row>
    <row r="50" spans="1:10" s="2" customFormat="1" ht="15">
      <c r="B50" s="66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G9" sqref="G9"/>
    </sheetView>
  </sheetViews>
  <sheetFormatPr defaultRowHeight="12.75"/>
  <cols>
    <col min="1" max="1" width="6" style="200" customWidth="1"/>
    <col min="2" max="2" width="21.140625" style="200" customWidth="1"/>
    <col min="3" max="3" width="25.140625" style="200" bestFit="1" customWidth="1"/>
    <col min="4" max="4" width="24.5703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>
      <c r="A1" s="193" t="s">
        <v>494</v>
      </c>
      <c r="B1" s="193"/>
      <c r="C1" s="194"/>
      <c r="D1" s="194"/>
      <c r="E1" s="194"/>
      <c r="F1" s="194"/>
      <c r="G1" s="194"/>
      <c r="H1" s="194"/>
      <c r="I1" s="370" t="s">
        <v>109</v>
      </c>
    </row>
    <row r="2" spans="1:9" ht="15">
      <c r="A2" s="148" t="s">
        <v>140</v>
      </c>
      <c r="B2" s="148"/>
      <c r="C2" s="194"/>
      <c r="D2" s="194"/>
      <c r="E2" s="194"/>
      <c r="F2" s="194"/>
      <c r="G2" s="194"/>
      <c r="H2" s="194"/>
      <c r="I2" s="367">
        <f>'ფორმა N1'!L2</f>
        <v>44196</v>
      </c>
    </row>
    <row r="3" spans="1:9" ht="15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>
      <c r="A4" s="114" t="s">
        <v>269</v>
      </c>
      <c r="B4" s="114"/>
      <c r="C4" s="114"/>
      <c r="D4" s="114"/>
      <c r="E4" s="379"/>
      <c r="F4" s="195"/>
      <c r="G4" s="194"/>
      <c r="H4" s="194"/>
      <c r="I4" s="195"/>
    </row>
    <row r="5" spans="1:9" s="384" customFormat="1" ht="15">
      <c r="A5" s="380" t="str">
        <f>'ფორმა N1'!A5</f>
        <v>პოლიტიკური გაერთიანება შეცვალე საქართველო</v>
      </c>
      <c r="B5" s="380"/>
      <c r="C5" s="381"/>
      <c r="D5" s="381"/>
      <c r="E5" s="381"/>
      <c r="F5" s="382"/>
      <c r="G5" s="383"/>
      <c r="H5" s="383"/>
      <c r="I5" s="382"/>
    </row>
    <row r="6" spans="1:9">
      <c r="A6" s="142"/>
      <c r="B6" s="142"/>
      <c r="C6" s="385"/>
      <c r="D6" s="385"/>
      <c r="E6" s="385"/>
      <c r="F6" s="194"/>
      <c r="G6" s="194"/>
      <c r="H6" s="194"/>
      <c r="I6" s="194"/>
    </row>
    <row r="7" spans="1:9" ht="60">
      <c r="A7" s="386" t="s">
        <v>64</v>
      </c>
      <c r="B7" s="386" t="s">
        <v>485</v>
      </c>
      <c r="C7" s="387" t="s">
        <v>486</v>
      </c>
      <c r="D7" s="387" t="s">
        <v>487</v>
      </c>
      <c r="E7" s="387" t="s">
        <v>488</v>
      </c>
      <c r="F7" s="387" t="s">
        <v>365</v>
      </c>
      <c r="G7" s="387" t="s">
        <v>489</v>
      </c>
      <c r="H7" s="387" t="s">
        <v>490</v>
      </c>
      <c r="I7" s="387" t="s">
        <v>491</v>
      </c>
    </row>
    <row r="8" spans="1:9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7">
        <v>9</v>
      </c>
    </row>
    <row r="9" spans="1:9" ht="30">
      <c r="A9" s="388">
        <v>1</v>
      </c>
      <c r="B9" s="388" t="s">
        <v>619</v>
      </c>
      <c r="C9" s="498" t="s">
        <v>620</v>
      </c>
      <c r="D9" s="389" t="s">
        <v>621</v>
      </c>
      <c r="E9" s="297">
        <v>44025</v>
      </c>
      <c r="F9" s="389">
        <v>18.46</v>
      </c>
      <c r="G9" s="389" t="s">
        <v>623</v>
      </c>
      <c r="H9" s="431">
        <v>404482608</v>
      </c>
      <c r="I9" s="388" t="s">
        <v>622</v>
      </c>
    </row>
    <row r="10" spans="1:9" ht="15">
      <c r="A10" s="388">
        <v>2</v>
      </c>
      <c r="B10" s="388"/>
      <c r="C10" s="389"/>
      <c r="D10" s="389"/>
      <c r="E10" s="389"/>
      <c r="F10" s="389"/>
      <c r="G10" s="389"/>
      <c r="H10" s="389"/>
      <c r="I10" s="389"/>
    </row>
    <row r="11" spans="1:9" ht="15">
      <c r="A11" s="388">
        <v>3</v>
      </c>
      <c r="B11" s="388"/>
      <c r="C11" s="389"/>
      <c r="D11" s="389"/>
      <c r="E11" s="389"/>
      <c r="F11" s="389"/>
      <c r="G11" s="389"/>
      <c r="H11" s="389"/>
      <c r="I11" s="389"/>
    </row>
    <row r="12" spans="1:9" ht="15">
      <c r="A12" s="388">
        <v>4</v>
      </c>
      <c r="B12" s="388"/>
      <c r="C12" s="389"/>
      <c r="D12" s="389"/>
      <c r="E12" s="389"/>
      <c r="F12" s="389"/>
      <c r="G12" s="389"/>
      <c r="H12" s="389"/>
      <c r="I12" s="389"/>
    </row>
    <row r="13" spans="1:9" ht="15">
      <c r="A13" s="388">
        <v>5</v>
      </c>
      <c r="B13" s="388"/>
      <c r="C13" s="389"/>
      <c r="D13" s="389"/>
      <c r="E13" s="389"/>
      <c r="F13" s="389"/>
      <c r="G13" s="389"/>
      <c r="H13" s="389"/>
      <c r="I13" s="389"/>
    </row>
    <row r="14" spans="1:9" ht="15">
      <c r="A14" s="388">
        <v>6</v>
      </c>
      <c r="B14" s="388"/>
      <c r="C14" s="389"/>
      <c r="D14" s="389"/>
      <c r="E14" s="389"/>
      <c r="F14" s="389"/>
      <c r="G14" s="389"/>
      <c r="H14" s="389"/>
      <c r="I14" s="389"/>
    </row>
    <row r="15" spans="1:9" ht="15">
      <c r="A15" s="388">
        <v>7</v>
      </c>
      <c r="B15" s="388"/>
      <c r="C15" s="389"/>
      <c r="D15" s="389"/>
      <c r="E15" s="389"/>
      <c r="F15" s="389"/>
      <c r="G15" s="389"/>
      <c r="H15" s="389"/>
      <c r="I15" s="389"/>
    </row>
    <row r="16" spans="1:9" ht="15">
      <c r="A16" s="388">
        <v>8</v>
      </c>
      <c r="B16" s="388"/>
      <c r="C16" s="389"/>
      <c r="D16" s="389"/>
      <c r="E16" s="389"/>
      <c r="F16" s="389"/>
      <c r="G16" s="389"/>
      <c r="H16" s="389"/>
      <c r="I16" s="389"/>
    </row>
    <row r="17" spans="1:9" ht="15">
      <c r="A17" s="388">
        <v>9</v>
      </c>
      <c r="B17" s="388"/>
      <c r="C17" s="389"/>
      <c r="D17" s="389"/>
      <c r="E17" s="389"/>
      <c r="F17" s="389"/>
      <c r="G17" s="389"/>
      <c r="H17" s="389"/>
      <c r="I17" s="389"/>
    </row>
    <row r="18" spans="1:9" ht="15">
      <c r="A18" s="388">
        <v>10</v>
      </c>
      <c r="B18" s="388"/>
      <c r="C18" s="389"/>
      <c r="D18" s="389"/>
      <c r="E18" s="389"/>
      <c r="F18" s="389"/>
      <c r="G18" s="389"/>
      <c r="H18" s="389"/>
      <c r="I18" s="389"/>
    </row>
    <row r="19" spans="1:9" ht="15">
      <c r="A19" s="388">
        <v>11</v>
      </c>
      <c r="B19" s="388"/>
      <c r="C19" s="389"/>
      <c r="D19" s="389"/>
      <c r="E19" s="389"/>
      <c r="F19" s="389"/>
      <c r="G19" s="389"/>
      <c r="H19" s="389"/>
      <c r="I19" s="389"/>
    </row>
    <row r="20" spans="1:9" ht="15">
      <c r="A20" s="388">
        <v>12</v>
      </c>
      <c r="B20" s="388"/>
      <c r="C20" s="389"/>
      <c r="D20" s="389"/>
      <c r="E20" s="389"/>
      <c r="F20" s="389"/>
      <c r="G20" s="389"/>
      <c r="H20" s="389"/>
      <c r="I20" s="389"/>
    </row>
    <row r="21" spans="1:9" ht="15">
      <c r="A21" s="388">
        <v>13</v>
      </c>
      <c r="B21" s="388"/>
      <c r="C21" s="389"/>
      <c r="D21" s="389"/>
      <c r="E21" s="389"/>
      <c r="F21" s="389"/>
      <c r="G21" s="389"/>
      <c r="H21" s="389"/>
      <c r="I21" s="389"/>
    </row>
    <row r="22" spans="1:9" ht="15">
      <c r="A22" s="388">
        <v>14</v>
      </c>
      <c r="B22" s="388"/>
      <c r="C22" s="389"/>
      <c r="D22" s="389"/>
      <c r="E22" s="389"/>
      <c r="F22" s="389"/>
      <c r="G22" s="389"/>
      <c r="H22" s="389"/>
      <c r="I22" s="389"/>
    </row>
    <row r="23" spans="1:9" ht="15">
      <c r="A23" s="388">
        <v>15</v>
      </c>
      <c r="B23" s="388"/>
      <c r="C23" s="389"/>
      <c r="D23" s="389"/>
      <c r="E23" s="389"/>
      <c r="F23" s="389"/>
      <c r="G23" s="389"/>
      <c r="H23" s="389"/>
      <c r="I23" s="389"/>
    </row>
    <row r="24" spans="1:9" ht="15">
      <c r="A24" s="388">
        <v>16</v>
      </c>
      <c r="B24" s="388"/>
      <c r="C24" s="389"/>
      <c r="D24" s="389"/>
      <c r="E24" s="389"/>
      <c r="F24" s="389"/>
      <c r="G24" s="389"/>
      <c r="H24" s="389"/>
      <c r="I24" s="389"/>
    </row>
    <row r="25" spans="1:9" ht="15">
      <c r="A25" s="388">
        <v>17</v>
      </c>
      <c r="B25" s="388"/>
      <c r="C25" s="389"/>
      <c r="D25" s="389"/>
      <c r="E25" s="389"/>
      <c r="F25" s="389"/>
      <c r="G25" s="389"/>
      <c r="H25" s="389"/>
      <c r="I25" s="389"/>
    </row>
    <row r="26" spans="1:9" ht="15">
      <c r="A26" s="388">
        <v>18</v>
      </c>
      <c r="B26" s="388"/>
      <c r="C26" s="389"/>
      <c r="D26" s="389"/>
      <c r="E26" s="389"/>
      <c r="F26" s="389"/>
      <c r="G26" s="389"/>
      <c r="H26" s="389"/>
      <c r="I26" s="389"/>
    </row>
    <row r="27" spans="1:9" ht="15">
      <c r="A27" s="388" t="s">
        <v>273</v>
      </c>
      <c r="B27" s="388"/>
      <c r="C27" s="389"/>
      <c r="D27" s="389"/>
      <c r="E27" s="389"/>
      <c r="F27" s="389"/>
      <c r="G27" s="389"/>
      <c r="H27" s="389"/>
      <c r="I27" s="389"/>
    </row>
    <row r="28" spans="1:9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>
      <c r="A30" s="390"/>
      <c r="B30" s="390"/>
      <c r="C30" s="196"/>
      <c r="D30" s="196"/>
      <c r="E30" s="196"/>
      <c r="F30" s="196"/>
      <c r="G30" s="196"/>
      <c r="H30" s="196"/>
      <c r="I30" s="196"/>
    </row>
    <row r="31" spans="1:9" ht="15">
      <c r="A31" s="21"/>
      <c r="B31" s="21"/>
      <c r="C31" s="39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36"/>
      <c r="E32" s="536"/>
      <c r="G32" s="199"/>
      <c r="H32" s="392"/>
    </row>
    <row r="33" spans="3:8" ht="15">
      <c r="C33" s="21"/>
      <c r="D33" s="537" t="s">
        <v>263</v>
      </c>
      <c r="E33" s="537"/>
      <c r="G33" s="538" t="s">
        <v>492</v>
      </c>
      <c r="H33" s="538"/>
    </row>
    <row r="34" spans="3:8" ht="15">
      <c r="C34" s="21"/>
      <c r="D34" s="21"/>
      <c r="E34" s="21"/>
      <c r="G34" s="539"/>
      <c r="H34" s="539"/>
    </row>
    <row r="35" spans="3:8" ht="15">
      <c r="C35" s="21"/>
      <c r="D35" s="540" t="s">
        <v>139</v>
      </c>
      <c r="E35" s="540"/>
      <c r="G35" s="539"/>
      <c r="H35" s="539"/>
    </row>
  </sheetData>
  <mergeCells count="4">
    <mergeCell ref="D32:E32"/>
    <mergeCell ref="D33:E33"/>
    <mergeCell ref="G33:H35"/>
    <mergeCell ref="D35:E35"/>
  </mergeCells>
  <dataValidations count="2">
    <dataValidation type="list" allowBlank="1" showInputMessage="1" showErrorMessage="1" sqref="B9:B27">
      <formula1>"იჯარა, საკუთრება"</formula1>
    </dataValidation>
    <dataValidation allowBlank="1" showInputMessage="1" showErrorMessage="1" error="თვე/დღე/წელი" prompt="თვე/დღე/წელი" sqref="E9"/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84" customWidth="1"/>
    <col min="2" max="2" width="14.85546875" style="384" customWidth="1"/>
    <col min="3" max="3" width="21.140625" style="384" customWidth="1"/>
    <col min="4" max="5" width="12.7109375" style="384" customWidth="1"/>
    <col min="6" max="6" width="13.42578125" style="384" bestFit="1" customWidth="1"/>
    <col min="7" max="7" width="15.28515625" style="384" customWidth="1"/>
    <col min="8" max="8" width="23.85546875" style="384" customWidth="1"/>
    <col min="9" max="9" width="12.140625" style="384" bestFit="1" customWidth="1"/>
    <col min="10" max="10" width="19" style="384" customWidth="1"/>
    <col min="11" max="11" width="17.7109375" style="384" customWidth="1"/>
    <col min="12" max="16384" width="9.140625" style="384"/>
  </cols>
  <sheetData>
    <row r="1" spans="1:12" s="200" customFormat="1" ht="15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0" t="s">
        <v>109</v>
      </c>
    </row>
    <row r="2" spans="1:12" s="200" customFormat="1" ht="15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67">
        <f>'ფორმა N1'!L2</f>
        <v>44196</v>
      </c>
    </row>
    <row r="3" spans="1:12" s="200" customFormat="1" ht="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84"/>
    </row>
    <row r="4" spans="1:12" s="200" customFormat="1" ht="15">
      <c r="A4" s="114" t="s">
        <v>269</v>
      </c>
      <c r="B4" s="114"/>
      <c r="C4" s="114"/>
      <c r="D4" s="114"/>
      <c r="E4" s="114"/>
      <c r="F4" s="379"/>
      <c r="G4" s="195"/>
      <c r="H4" s="194"/>
      <c r="I4" s="194"/>
      <c r="J4" s="194"/>
      <c r="K4" s="194"/>
    </row>
    <row r="5" spans="1:12" ht="15">
      <c r="A5" s="380" t="str">
        <f>'ფორმა N1'!A5</f>
        <v>პოლიტიკური გაერთიანება შეცვალე საქართველო</v>
      </c>
      <c r="B5" s="380"/>
      <c r="C5" s="380"/>
      <c r="D5" s="381"/>
      <c r="E5" s="381"/>
      <c r="F5" s="381"/>
      <c r="G5" s="382"/>
      <c r="H5" s="383"/>
      <c r="I5" s="383"/>
      <c r="J5" s="383"/>
      <c r="K5" s="382"/>
    </row>
    <row r="6" spans="1:12" s="200" customFormat="1">
      <c r="A6" s="142"/>
      <c r="B6" s="142"/>
      <c r="C6" s="142"/>
      <c r="D6" s="385"/>
      <c r="E6" s="385"/>
      <c r="F6" s="385"/>
      <c r="G6" s="194"/>
      <c r="H6" s="194"/>
      <c r="I6" s="194"/>
      <c r="J6" s="194"/>
      <c r="K6" s="194"/>
    </row>
    <row r="7" spans="1:12" s="200" customFormat="1" ht="60">
      <c r="A7" s="386" t="s">
        <v>64</v>
      </c>
      <c r="B7" s="386" t="s">
        <v>485</v>
      </c>
      <c r="C7" s="386" t="s">
        <v>243</v>
      </c>
      <c r="D7" s="387" t="s">
        <v>240</v>
      </c>
      <c r="E7" s="387" t="s">
        <v>241</v>
      </c>
      <c r="F7" s="387" t="s">
        <v>340</v>
      </c>
      <c r="G7" s="387" t="s">
        <v>242</v>
      </c>
      <c r="H7" s="387" t="s">
        <v>493</v>
      </c>
      <c r="I7" s="387" t="s">
        <v>239</v>
      </c>
      <c r="J7" s="387" t="s">
        <v>490</v>
      </c>
      <c r="K7" s="387" t="s">
        <v>491</v>
      </c>
    </row>
    <row r="8" spans="1:12" s="200" customFormat="1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6">
        <v>9</v>
      </c>
      <c r="J8" s="386">
        <v>10</v>
      </c>
      <c r="K8" s="387">
        <v>11</v>
      </c>
    </row>
    <row r="9" spans="1:12" s="200" customFormat="1" ht="15">
      <c r="A9" s="388">
        <v>1</v>
      </c>
      <c r="B9" s="388"/>
      <c r="C9" s="388"/>
      <c r="D9" s="389"/>
      <c r="E9" s="389"/>
      <c r="F9" s="389"/>
      <c r="G9" s="389"/>
      <c r="H9" s="389"/>
      <c r="I9" s="389"/>
      <c r="J9" s="389"/>
      <c r="K9" s="389"/>
    </row>
    <row r="10" spans="1:12" s="200" customFormat="1" ht="15">
      <c r="A10" s="388">
        <v>2</v>
      </c>
      <c r="B10" s="388"/>
      <c r="C10" s="388"/>
      <c r="D10" s="389"/>
      <c r="E10" s="389"/>
      <c r="F10" s="389"/>
      <c r="G10" s="389"/>
      <c r="H10" s="389"/>
      <c r="I10" s="389"/>
      <c r="J10" s="389"/>
      <c r="K10" s="389"/>
    </row>
    <row r="11" spans="1:12" s="200" customFormat="1" ht="15">
      <c r="A11" s="388">
        <v>3</v>
      </c>
      <c r="B11" s="388"/>
      <c r="C11" s="388"/>
      <c r="D11" s="389"/>
      <c r="E11" s="389"/>
      <c r="F11" s="389"/>
      <c r="G11" s="389"/>
      <c r="H11" s="389"/>
      <c r="I11" s="389"/>
      <c r="J11" s="389"/>
      <c r="K11" s="389"/>
    </row>
    <row r="12" spans="1:12" s="200" customFormat="1" ht="15">
      <c r="A12" s="388">
        <v>4</v>
      </c>
      <c r="B12" s="388"/>
      <c r="C12" s="388"/>
      <c r="D12" s="389"/>
      <c r="E12" s="389"/>
      <c r="F12" s="389"/>
      <c r="G12" s="389"/>
      <c r="H12" s="389"/>
      <c r="I12" s="389"/>
      <c r="J12" s="389"/>
      <c r="K12" s="389"/>
    </row>
    <row r="13" spans="1:12" s="200" customFormat="1" ht="15">
      <c r="A13" s="388">
        <v>5</v>
      </c>
      <c r="B13" s="388"/>
      <c r="C13" s="388"/>
      <c r="D13" s="389"/>
      <c r="E13" s="389"/>
      <c r="F13" s="389"/>
      <c r="G13" s="389"/>
      <c r="H13" s="389"/>
      <c r="I13" s="389"/>
      <c r="J13" s="389"/>
      <c r="K13" s="389"/>
    </row>
    <row r="14" spans="1:12" s="200" customFormat="1" ht="15">
      <c r="A14" s="388">
        <v>6</v>
      </c>
      <c r="B14" s="388"/>
      <c r="C14" s="388"/>
      <c r="D14" s="389"/>
      <c r="E14" s="389"/>
      <c r="F14" s="389"/>
      <c r="G14" s="389"/>
      <c r="H14" s="389"/>
      <c r="I14" s="389"/>
      <c r="J14" s="389"/>
      <c r="K14" s="389"/>
    </row>
    <row r="15" spans="1:12" s="200" customFormat="1" ht="15">
      <c r="A15" s="388">
        <v>7</v>
      </c>
      <c r="B15" s="388"/>
      <c r="C15" s="388"/>
      <c r="D15" s="389"/>
      <c r="E15" s="389"/>
      <c r="F15" s="389"/>
      <c r="G15" s="389"/>
      <c r="H15" s="389"/>
      <c r="I15" s="389"/>
      <c r="J15" s="389"/>
      <c r="K15" s="389"/>
    </row>
    <row r="16" spans="1:12" s="200" customFormat="1" ht="15">
      <c r="A16" s="388">
        <v>8</v>
      </c>
      <c r="B16" s="388"/>
      <c r="C16" s="388"/>
      <c r="D16" s="389"/>
      <c r="E16" s="389"/>
      <c r="F16" s="389"/>
      <c r="G16" s="389"/>
      <c r="H16" s="389"/>
      <c r="I16" s="389"/>
      <c r="J16" s="389"/>
      <c r="K16" s="389"/>
    </row>
    <row r="17" spans="1:11" s="200" customFormat="1" ht="15">
      <c r="A17" s="388">
        <v>9</v>
      </c>
      <c r="B17" s="388"/>
      <c r="C17" s="388"/>
      <c r="D17" s="389"/>
      <c r="E17" s="389"/>
      <c r="F17" s="389"/>
      <c r="G17" s="389"/>
      <c r="H17" s="389"/>
      <c r="I17" s="389"/>
      <c r="J17" s="389"/>
      <c r="K17" s="389"/>
    </row>
    <row r="18" spans="1:11" s="200" customFormat="1" ht="15">
      <c r="A18" s="388">
        <v>10</v>
      </c>
      <c r="B18" s="388"/>
      <c r="C18" s="388"/>
      <c r="D18" s="389"/>
      <c r="E18" s="389"/>
      <c r="F18" s="389"/>
      <c r="G18" s="389"/>
      <c r="H18" s="389"/>
      <c r="I18" s="389"/>
      <c r="J18" s="389"/>
      <c r="K18" s="389"/>
    </row>
    <row r="19" spans="1:11" s="200" customFormat="1" ht="15">
      <c r="A19" s="388">
        <v>11</v>
      </c>
      <c r="B19" s="388"/>
      <c r="C19" s="388"/>
      <c r="D19" s="389"/>
      <c r="E19" s="389"/>
      <c r="F19" s="389"/>
      <c r="G19" s="389"/>
      <c r="H19" s="389"/>
      <c r="I19" s="389"/>
      <c r="J19" s="389"/>
      <c r="K19" s="389"/>
    </row>
    <row r="20" spans="1:11" s="200" customFormat="1" ht="15">
      <c r="A20" s="388">
        <v>12</v>
      </c>
      <c r="B20" s="388"/>
      <c r="C20" s="388"/>
      <c r="D20" s="389"/>
      <c r="E20" s="389"/>
      <c r="F20" s="389"/>
      <c r="G20" s="389"/>
      <c r="H20" s="389"/>
      <c r="I20" s="389"/>
      <c r="J20" s="389"/>
      <c r="K20" s="389"/>
    </row>
    <row r="21" spans="1:11" s="200" customFormat="1" ht="15">
      <c r="A21" s="388">
        <v>13</v>
      </c>
      <c r="B21" s="388"/>
      <c r="C21" s="388"/>
      <c r="D21" s="389"/>
      <c r="E21" s="389"/>
      <c r="F21" s="389"/>
      <c r="G21" s="389"/>
      <c r="H21" s="389"/>
      <c r="I21" s="389"/>
      <c r="J21" s="389"/>
      <c r="K21" s="389"/>
    </row>
    <row r="22" spans="1:11" s="200" customFormat="1" ht="15">
      <c r="A22" s="388">
        <v>14</v>
      </c>
      <c r="B22" s="388"/>
      <c r="C22" s="388"/>
      <c r="D22" s="389"/>
      <c r="E22" s="389"/>
      <c r="F22" s="389"/>
      <c r="G22" s="389"/>
      <c r="H22" s="389"/>
      <c r="I22" s="389"/>
      <c r="J22" s="389"/>
      <c r="K22" s="389"/>
    </row>
    <row r="23" spans="1:11" s="200" customFormat="1" ht="15">
      <c r="A23" s="388">
        <v>15</v>
      </c>
      <c r="B23" s="388"/>
      <c r="C23" s="388"/>
      <c r="D23" s="389"/>
      <c r="E23" s="389"/>
      <c r="F23" s="389"/>
      <c r="G23" s="389"/>
      <c r="H23" s="389"/>
      <c r="I23" s="389"/>
      <c r="J23" s="389"/>
      <c r="K23" s="389"/>
    </row>
    <row r="24" spans="1:11" s="200" customFormat="1" ht="15">
      <c r="A24" s="388">
        <v>16</v>
      </c>
      <c r="B24" s="388"/>
      <c r="C24" s="388"/>
      <c r="D24" s="389"/>
      <c r="E24" s="389"/>
      <c r="F24" s="389"/>
      <c r="G24" s="389"/>
      <c r="H24" s="389"/>
      <c r="I24" s="389"/>
      <c r="J24" s="389"/>
      <c r="K24" s="389"/>
    </row>
    <row r="25" spans="1:11" s="200" customFormat="1" ht="15">
      <c r="A25" s="388">
        <v>17</v>
      </c>
      <c r="B25" s="388"/>
      <c r="C25" s="388"/>
      <c r="D25" s="389"/>
      <c r="E25" s="389"/>
      <c r="F25" s="389"/>
      <c r="G25" s="389"/>
      <c r="H25" s="389"/>
      <c r="I25" s="389"/>
      <c r="J25" s="389"/>
      <c r="K25" s="389"/>
    </row>
    <row r="26" spans="1:11" s="200" customFormat="1" ht="15">
      <c r="A26" s="388">
        <v>18</v>
      </c>
      <c r="B26" s="388"/>
      <c r="C26" s="388"/>
      <c r="D26" s="389"/>
      <c r="E26" s="389"/>
      <c r="F26" s="389"/>
      <c r="G26" s="389"/>
      <c r="H26" s="389"/>
      <c r="I26" s="389"/>
      <c r="J26" s="389"/>
      <c r="K26" s="389"/>
    </row>
    <row r="27" spans="1:11" s="200" customFormat="1" ht="15">
      <c r="A27" s="388" t="s">
        <v>273</v>
      </c>
      <c r="B27" s="388"/>
      <c r="C27" s="388"/>
      <c r="D27" s="389"/>
      <c r="E27" s="389"/>
      <c r="F27" s="389"/>
      <c r="G27" s="389"/>
      <c r="H27" s="389"/>
      <c r="I27" s="389"/>
      <c r="J27" s="389"/>
      <c r="K27" s="389"/>
    </row>
    <row r="28" spans="1:11">
      <c r="A28" s="393"/>
      <c r="B28" s="393"/>
      <c r="C28" s="393"/>
      <c r="D28" s="393"/>
      <c r="E28" s="393"/>
      <c r="F28" s="393"/>
      <c r="G28" s="393"/>
      <c r="H28" s="393"/>
      <c r="I28" s="393"/>
      <c r="J28" s="393"/>
      <c r="K28" s="393"/>
    </row>
    <row r="29" spans="1:11">
      <c r="A29" s="393"/>
      <c r="B29" s="393"/>
      <c r="C29" s="393"/>
      <c r="D29" s="393"/>
      <c r="E29" s="393"/>
      <c r="F29" s="393"/>
      <c r="G29" s="393"/>
      <c r="H29" s="393"/>
      <c r="I29" s="393"/>
      <c r="J29" s="393"/>
      <c r="K29" s="393"/>
    </row>
    <row r="30" spans="1:11">
      <c r="A30" s="394"/>
      <c r="B30" s="394"/>
      <c r="C30" s="394"/>
      <c r="D30" s="393"/>
      <c r="E30" s="393"/>
      <c r="F30" s="393"/>
      <c r="G30" s="393"/>
      <c r="H30" s="393"/>
      <c r="I30" s="393"/>
      <c r="J30" s="393"/>
      <c r="K30" s="393"/>
    </row>
    <row r="31" spans="1:11" ht="15">
      <c r="A31" s="395"/>
      <c r="B31" s="395"/>
      <c r="C31" s="395"/>
      <c r="D31" s="396" t="s">
        <v>107</v>
      </c>
      <c r="E31" s="395"/>
      <c r="F31" s="395"/>
      <c r="G31" s="397"/>
      <c r="H31" s="395"/>
      <c r="I31" s="395"/>
      <c r="J31" s="395"/>
      <c r="K31" s="395"/>
    </row>
    <row r="32" spans="1:11" ht="15">
      <c r="A32" s="395"/>
      <c r="B32" s="395"/>
      <c r="C32" s="395"/>
      <c r="D32" s="395"/>
      <c r="E32" s="398"/>
      <c r="F32" s="395"/>
      <c r="H32" s="398"/>
      <c r="I32" s="398"/>
      <c r="J32" s="399"/>
    </row>
    <row r="33" spans="4:9" ht="15">
      <c r="D33" s="395"/>
      <c r="E33" s="400" t="s">
        <v>263</v>
      </c>
      <c r="F33" s="395"/>
      <c r="H33" s="401" t="s">
        <v>268</v>
      </c>
      <c r="I33" s="401"/>
    </row>
    <row r="34" spans="4:9" ht="15">
      <c r="D34" s="395"/>
      <c r="E34" s="402" t="s">
        <v>139</v>
      </c>
      <c r="F34" s="395"/>
      <c r="H34" s="395" t="s">
        <v>264</v>
      </c>
      <c r="I34" s="395"/>
    </row>
    <row r="35" spans="4:9" ht="15">
      <c r="D35" s="395"/>
      <c r="E35" s="40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207">
        <f>'ფორმა N1'!L2</f>
        <v>44196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9" t="str">
        <f>'ფორმა N1'!A5</f>
        <v>პოლიტიკური გაერთიანება შეცვალე საქართველო</v>
      </c>
      <c r="B5" s="80"/>
      <c r="C5" s="80"/>
      <c r="D5" s="211"/>
      <c r="E5" s="211"/>
      <c r="F5" s="211"/>
      <c r="G5" s="211"/>
      <c r="H5" s="211"/>
      <c r="I5" s="210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>
      <c r="A32" s="184"/>
      <c r="B32" s="184"/>
      <c r="C32" s="188"/>
      <c r="D32" s="184"/>
      <c r="F32" s="188"/>
      <c r="G32" s="219"/>
    </row>
    <row r="33" spans="2:6" ht="15">
      <c r="B33" s="184"/>
      <c r="C33" s="190" t="s">
        <v>263</v>
      </c>
      <c r="D33" s="184"/>
      <c r="F33" s="191" t="s">
        <v>268</v>
      </c>
    </row>
    <row r="34" spans="2:6" ht="15">
      <c r="B34" s="184"/>
      <c r="C34" s="192" t="s">
        <v>139</v>
      </c>
      <c r="D34" s="184"/>
      <c r="F34" s="184" t="s">
        <v>264</v>
      </c>
    </row>
    <row r="35" spans="2:6" ht="15">
      <c r="B35" s="184"/>
      <c r="C35" s="192"/>
    </row>
  </sheetData>
  <pageMargins left="0.7" right="0.7" top="0.75" bottom="0.75" header="0.3" footer="0.3"/>
  <pageSetup scale="7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5">
        <f>'ფორმა N1'!L2</f>
        <v>44196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9" t="str">
        <f>'ფორმა N1'!A5</f>
        <v>პოლიტიკური გაერთიანება შეცვალე საქართველო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6" t="s">
        <v>64</v>
      </c>
      <c r="B8" s="360" t="s">
        <v>363</v>
      </c>
      <c r="C8" s="361" t="s">
        <v>405</v>
      </c>
      <c r="D8" s="361" t="s">
        <v>406</v>
      </c>
      <c r="E8" s="361" t="s">
        <v>364</v>
      </c>
      <c r="F8" s="361" t="s">
        <v>377</v>
      </c>
      <c r="G8" s="361" t="s">
        <v>378</v>
      </c>
      <c r="H8" s="361" t="s">
        <v>410</v>
      </c>
      <c r="I8" s="167" t="s">
        <v>379</v>
      </c>
      <c r="J8" s="105"/>
    </row>
    <row r="9" spans="1:10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65">
        <f>SUM(I9:I37)</f>
        <v>0</v>
      </c>
      <c r="J38" s="105"/>
    </row>
    <row r="40" spans="1:12">
      <c r="A40" s="184" t="s">
        <v>428</v>
      </c>
    </row>
    <row r="42" spans="1:12">
      <c r="B42" s="186" t="s">
        <v>107</v>
      </c>
      <c r="F42" s="187"/>
    </row>
    <row r="43" spans="1:12">
      <c r="F43" s="185"/>
      <c r="I43" s="185"/>
      <c r="J43" s="185"/>
      <c r="K43" s="185"/>
      <c r="L43" s="185"/>
    </row>
    <row r="44" spans="1:12">
      <c r="C44" s="188"/>
      <c r="F44" s="188"/>
      <c r="G44" s="188"/>
      <c r="H44" s="191"/>
      <c r="I44" s="189"/>
      <c r="J44" s="185"/>
      <c r="K44" s="185"/>
      <c r="L44" s="185"/>
    </row>
    <row r="45" spans="1:12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>
      <c r="B47" s="184"/>
      <c r="C47" s="192"/>
      <c r="G47" s="192"/>
      <c r="H47" s="192"/>
    </row>
    <row r="48" spans="1:12" s="185" customFormat="1" ht="12.75"/>
    <row r="49" s="185" customFormat="1" ht="12.75"/>
    <row r="50" s="185" customFormat="1" ht="12.75"/>
    <row r="51" s="18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topLeftCell="A12" zoomScaleNormal="100" zoomScaleSheetLayoutView="100" workbookViewId="0">
      <selection activeCell="F21" sqref="F21"/>
    </sheetView>
  </sheetViews>
  <sheetFormatPr defaultRowHeight="12.75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>
      <c r="A1" s="542" t="s">
        <v>495</v>
      </c>
      <c r="B1" s="542"/>
      <c r="C1" s="370" t="s">
        <v>109</v>
      </c>
    </row>
    <row r="2" spans="1:3" s="6" customFormat="1" ht="15">
      <c r="A2" s="542"/>
      <c r="B2" s="542"/>
      <c r="C2" s="367">
        <f>'ფორმა N1'!L2</f>
        <v>44196</v>
      </c>
    </row>
    <row r="3" spans="1:3" s="6" customFormat="1" ht="15">
      <c r="A3" s="403" t="s">
        <v>140</v>
      </c>
      <c r="B3" s="368"/>
      <c r="C3" s="369"/>
    </row>
    <row r="4" spans="1:3" s="6" customFormat="1" ht="15">
      <c r="A4" s="114"/>
      <c r="B4" s="368"/>
      <c r="C4" s="369"/>
    </row>
    <row r="5" spans="1:3" s="21" customFormat="1" ht="15">
      <c r="A5" s="543" t="s">
        <v>269</v>
      </c>
      <c r="B5" s="543"/>
      <c r="C5" s="114"/>
    </row>
    <row r="6" spans="1:3" s="21" customFormat="1" ht="15">
      <c r="A6" s="544" t="str">
        <f>'ფორმა N1'!A5</f>
        <v>პოლიტიკური გაერთიანება შეცვალე საქართველო</v>
      </c>
      <c r="B6" s="544"/>
      <c r="C6" s="114"/>
    </row>
    <row r="7" spans="1:3">
      <c r="A7" s="404"/>
      <c r="B7" s="404"/>
      <c r="C7" s="404"/>
    </row>
    <row r="8" spans="1:3">
      <c r="A8" s="404"/>
      <c r="B8" s="404"/>
      <c r="C8" s="404"/>
    </row>
    <row r="9" spans="1:3" ht="30" customHeight="1">
      <c r="A9" s="405" t="s">
        <v>64</v>
      </c>
      <c r="B9" s="405" t="s">
        <v>11</v>
      </c>
      <c r="C9" s="406" t="s">
        <v>9</v>
      </c>
    </row>
    <row r="10" spans="1:3" ht="15">
      <c r="A10" s="407">
        <v>1</v>
      </c>
      <c r="B10" s="408" t="s">
        <v>57</v>
      </c>
      <c r="C10" s="488">
        <f>'ფორმა N4'!D11+'ფორმა N5'!D9+'ფორმა N6'!D10</f>
        <v>76947.45</v>
      </c>
    </row>
    <row r="11" spans="1:3" ht="15">
      <c r="A11" s="410">
        <v>1.1000000000000001</v>
      </c>
      <c r="B11" s="408" t="s">
        <v>496</v>
      </c>
      <c r="C11" s="489">
        <f>'ფორმა N4'!D39+'ფორმა N5'!D37</f>
        <v>57750.799999999996</v>
      </c>
    </row>
    <row r="12" spans="1:3" ht="15">
      <c r="A12" s="411" t="s">
        <v>30</v>
      </c>
      <c r="B12" s="408" t="s">
        <v>497</v>
      </c>
      <c r="C12" s="424">
        <f>'ფორმა N4'!D40+'ფორმა N5'!D38</f>
        <v>0</v>
      </c>
    </row>
    <row r="13" spans="1:3" ht="15">
      <c r="A13" s="410">
        <v>1.2</v>
      </c>
      <c r="B13" s="408" t="s">
        <v>58</v>
      </c>
      <c r="C13" s="489">
        <f>'ფორმა N4'!D12+'ფორმა N5'!D10</f>
        <v>8607.61</v>
      </c>
    </row>
    <row r="14" spans="1:3" ht="15">
      <c r="A14" s="410">
        <v>1.3</v>
      </c>
      <c r="B14" s="408" t="s">
        <v>498</v>
      </c>
      <c r="C14" s="424">
        <f>'ფორმა N4'!D17+'ფორმა N5'!D15+'ფორმა N6'!D17</f>
        <v>0</v>
      </c>
    </row>
    <row r="15" spans="1:3" ht="15">
      <c r="A15" s="541"/>
      <c r="B15" s="541"/>
      <c r="C15" s="541"/>
    </row>
    <row r="16" spans="1:3" ht="30" customHeight="1">
      <c r="A16" s="405" t="s">
        <v>64</v>
      </c>
      <c r="B16" s="405" t="s">
        <v>244</v>
      </c>
      <c r="C16" s="406" t="s">
        <v>67</v>
      </c>
    </row>
    <row r="17" spans="1:4" ht="15">
      <c r="A17" s="407">
        <v>2</v>
      </c>
      <c r="B17" s="408" t="s">
        <v>499</v>
      </c>
      <c r="C17" s="409">
        <f>'ფორმა N2'!D9+'ფორმა N2'!C26+'ფორმა N3'!D9+'ფორმა N3'!C26</f>
        <v>83949.13</v>
      </c>
    </row>
    <row r="18" spans="1:4" ht="15">
      <c r="A18" s="412">
        <v>2.1</v>
      </c>
      <c r="B18" s="408" t="s">
        <v>500</v>
      </c>
      <c r="C18" s="408">
        <f>'ფორმა N2'!D17+'ფორმა N3'!D17</f>
        <v>0</v>
      </c>
    </row>
    <row r="19" spans="1:4" ht="15">
      <c r="A19" s="412">
        <v>2.2000000000000002</v>
      </c>
      <c r="B19" s="408" t="s">
        <v>501</v>
      </c>
      <c r="C19" s="408">
        <f>'ფორმა N2'!D18+'ფორმა N3'!D18</f>
        <v>0</v>
      </c>
    </row>
    <row r="20" spans="1:4" ht="15">
      <c r="A20" s="412">
        <v>2.2999999999999998</v>
      </c>
      <c r="B20" s="408" t="s">
        <v>502</v>
      </c>
      <c r="C20" s="413">
        <f>SUM(C21:C25)</f>
        <v>83949.13</v>
      </c>
    </row>
    <row r="21" spans="1:4" ht="15">
      <c r="A21" s="411" t="s">
        <v>503</v>
      </c>
      <c r="B21" s="414" t="s">
        <v>504</v>
      </c>
      <c r="C21" s="408">
        <f>'ფორმა N2'!D13+'ფორმა N3'!D13</f>
        <v>76947.45</v>
      </c>
    </row>
    <row r="22" spans="1:4" ht="15">
      <c r="A22" s="411" t="s">
        <v>505</v>
      </c>
      <c r="B22" s="414" t="s">
        <v>506</v>
      </c>
      <c r="C22" s="408">
        <f>'ფორმა N2'!C27+'ფორმა N3'!C27</f>
        <v>5501.68</v>
      </c>
    </row>
    <row r="23" spans="1:4" ht="15">
      <c r="A23" s="411" t="s">
        <v>507</v>
      </c>
      <c r="B23" s="414" t="s">
        <v>508</v>
      </c>
      <c r="C23" s="408">
        <f>'ფორმა N2'!D14+'ფორმა N3'!D14</f>
        <v>0</v>
      </c>
    </row>
    <row r="24" spans="1:4" ht="15">
      <c r="A24" s="411" t="s">
        <v>509</v>
      </c>
      <c r="B24" s="414" t="s">
        <v>510</v>
      </c>
      <c r="C24" s="408">
        <f>'ფორმა N2'!C31+'ფორმა N3'!C31</f>
        <v>1500</v>
      </c>
    </row>
    <row r="25" spans="1:4" ht="15">
      <c r="A25" s="411" t="s">
        <v>511</v>
      </c>
      <c r="B25" s="414" t="s">
        <v>512</v>
      </c>
      <c r="C25" s="408">
        <f>'ფორმა N2'!D11+'ფორმა N3'!D11</f>
        <v>0</v>
      </c>
    </row>
    <row r="26" spans="1:4" ht="15">
      <c r="A26" s="421"/>
      <c r="B26" s="420"/>
      <c r="C26" s="419"/>
    </row>
    <row r="27" spans="1:4" ht="15">
      <c r="A27" s="421"/>
      <c r="B27" s="420"/>
      <c r="C27" s="419"/>
    </row>
    <row r="28" spans="1:4" ht="15">
      <c r="A28" s="21"/>
      <c r="B28" s="21"/>
      <c r="C28" s="21"/>
      <c r="D28" s="418"/>
    </row>
    <row r="29" spans="1:4" ht="15">
      <c r="A29" s="198" t="s">
        <v>107</v>
      </c>
      <c r="B29" s="21"/>
      <c r="C29" s="21"/>
      <c r="D29" s="418"/>
    </row>
    <row r="30" spans="1:4" ht="15">
      <c r="A30" s="21"/>
      <c r="B30" s="21"/>
      <c r="C30" s="21"/>
      <c r="D30" s="418"/>
    </row>
    <row r="31" spans="1:4" ht="15">
      <c r="A31" s="21"/>
      <c r="B31" s="21"/>
      <c r="C31" s="21"/>
      <c r="D31" s="417"/>
    </row>
    <row r="32" spans="1:4" ht="15">
      <c r="B32" s="198" t="s">
        <v>266</v>
      </c>
      <c r="C32" s="21"/>
      <c r="D32" s="417"/>
    </row>
    <row r="33" spans="2:4" ht="15">
      <c r="B33" s="21" t="s">
        <v>265</v>
      </c>
      <c r="C33" s="21"/>
      <c r="D33" s="417"/>
    </row>
    <row r="34" spans="2:4">
      <c r="B34" s="416" t="s">
        <v>139</v>
      </c>
      <c r="D34" s="41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scale="92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30" sqref="D30"/>
    </sheetView>
  </sheetViews>
  <sheetFormatPr defaultRowHeight="15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40"/>
      <c r="C1" s="514" t="s">
        <v>109</v>
      </c>
      <c r="D1" s="514"/>
      <c r="E1" s="113"/>
    </row>
    <row r="2" spans="1:12" s="6" customFormat="1">
      <c r="A2" s="76" t="s">
        <v>140</v>
      </c>
      <c r="B2" s="240"/>
      <c r="C2" s="515">
        <f>'ფორმა N1'!L2</f>
        <v>44196</v>
      </c>
      <c r="D2" s="516"/>
      <c r="E2" s="113"/>
    </row>
    <row r="3" spans="1:12" s="6" customFormat="1">
      <c r="A3" s="76"/>
      <c r="B3" s="24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>
      <c r="A5" s="119" t="str">
        <f>'ფორმა N1'!A5</f>
        <v>პოლიტიკური გაერთიანება შეცვალე საქართველო</v>
      </c>
      <c r="B5" s="242"/>
      <c r="C5" s="60"/>
      <c r="D5" s="60"/>
      <c r="E5" s="108"/>
    </row>
    <row r="6" spans="1:12" s="2" customFormat="1">
      <c r="A6" s="77"/>
      <c r="B6" s="241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7">
        <v>1</v>
      </c>
      <c r="B9" s="227" t="s">
        <v>65</v>
      </c>
      <c r="C9" s="85">
        <f>SUM(C10,C26)</f>
        <v>69858.8</v>
      </c>
      <c r="D9" s="85">
        <f>SUM(D10,D26)</f>
        <v>66608.800000000003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SUM(C11,C12,C16,C19,C25)</f>
        <v>66608.800000000003</v>
      </c>
      <c r="D10" s="85">
        <f>SUM(D11,D12,D16,D19,D24,D25)</f>
        <v>66608.800000000003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SUM(C13:C15)</f>
        <v>66608.800000000003</v>
      </c>
      <c r="D12" s="107">
        <f>SUM(D13:D15)</f>
        <v>66608.800000000003</v>
      </c>
      <c r="E12" s="113"/>
    </row>
    <row r="13" spans="1:12" s="3" customFormat="1">
      <c r="A13" s="97" t="s">
        <v>81</v>
      </c>
      <c r="B13" s="97" t="s">
        <v>305</v>
      </c>
      <c r="C13" s="8">
        <v>66608.800000000003</v>
      </c>
      <c r="D13" s="8">
        <v>66608.800000000003</v>
      </c>
      <c r="E13" s="113"/>
    </row>
    <row r="14" spans="1:12" s="3" customFormat="1">
      <c r="A14" s="97" t="s">
        <v>470</v>
      </c>
      <c r="B14" s="97" t="s">
        <v>469</v>
      </c>
      <c r="C14" s="8"/>
      <c r="D14" s="8"/>
      <c r="E14" s="113"/>
    </row>
    <row r="15" spans="1:12" s="3" customFormat="1">
      <c r="A15" s="97" t="s">
        <v>471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3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3250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3250</v>
      </c>
      <c r="D27" s="107">
        <f>SUM(D28:D30)</f>
        <v>0</v>
      </c>
      <c r="E27" s="113"/>
    </row>
    <row r="28" spans="1:5">
      <c r="A28" s="235" t="s">
        <v>98</v>
      </c>
      <c r="B28" s="235" t="s">
        <v>303</v>
      </c>
      <c r="C28" s="8"/>
      <c r="D28" s="8"/>
      <c r="E28" s="113"/>
    </row>
    <row r="29" spans="1:5">
      <c r="A29" s="235" t="s">
        <v>99</v>
      </c>
      <c r="B29" s="235" t="s">
        <v>306</v>
      </c>
      <c r="C29" s="8"/>
      <c r="D29" s="8"/>
      <c r="E29" s="113"/>
    </row>
    <row r="30" spans="1:5">
      <c r="A30" s="235" t="s">
        <v>421</v>
      </c>
      <c r="B30" s="235" t="s">
        <v>304</v>
      </c>
      <c r="C30" s="8">
        <v>3250</v>
      </c>
      <c r="D30" s="8"/>
      <c r="E30" s="113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>
      <c r="A32" s="235" t="s">
        <v>12</v>
      </c>
      <c r="B32" s="235" t="s">
        <v>472</v>
      </c>
      <c r="C32" s="8"/>
      <c r="D32" s="8"/>
      <c r="E32" s="113"/>
    </row>
    <row r="33" spans="1:9">
      <c r="A33" s="235" t="s">
        <v>13</v>
      </c>
      <c r="B33" s="235" t="s">
        <v>473</v>
      </c>
      <c r="C33" s="8"/>
      <c r="D33" s="8"/>
      <c r="E33" s="113"/>
    </row>
    <row r="34" spans="1:9">
      <c r="A34" s="235" t="s">
        <v>276</v>
      </c>
      <c r="B34" s="235" t="s">
        <v>474</v>
      </c>
      <c r="C34" s="8"/>
      <c r="D34" s="8"/>
      <c r="E34" s="113"/>
    </row>
    <row r="35" spans="1:9" s="23" customFormat="1">
      <c r="A35" s="88" t="s">
        <v>34</v>
      </c>
      <c r="B35" s="249" t="s">
        <v>418</v>
      </c>
      <c r="C35" s="8"/>
      <c r="D35" s="8"/>
    </row>
    <row r="36" spans="1:9" s="2" customFormat="1">
      <c r="A36" s="1"/>
      <c r="B36" s="243"/>
      <c r="E36" s="5"/>
    </row>
    <row r="37" spans="1:9" s="2" customFormat="1">
      <c r="B37" s="243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3"/>
      <c r="E40" s="5"/>
    </row>
    <row r="41" spans="1:9" s="2" customFormat="1">
      <c r="B41" s="243"/>
      <c r="E41"/>
      <c r="F41"/>
      <c r="G41"/>
      <c r="H41"/>
      <c r="I41"/>
    </row>
    <row r="42" spans="1:9" s="2" customFormat="1">
      <c r="B42" s="243"/>
      <c r="D42" s="12"/>
      <c r="E42"/>
      <c r="F42"/>
      <c r="G42"/>
      <c r="H42"/>
      <c r="I42"/>
    </row>
    <row r="43" spans="1:9" s="2" customFormat="1">
      <c r="A43"/>
      <c r="B43" s="245" t="s">
        <v>416</v>
      </c>
      <c r="D43" s="12"/>
      <c r="E43"/>
      <c r="F43"/>
      <c r="G43"/>
      <c r="H43"/>
      <c r="I43"/>
    </row>
    <row r="44" spans="1:9" s="2" customFormat="1">
      <c r="A44"/>
      <c r="B44" s="243" t="s">
        <v>265</v>
      </c>
      <c r="D44" s="12"/>
      <c r="E44"/>
      <c r="F44"/>
      <c r="G44"/>
      <c r="H44"/>
      <c r="I44"/>
    </row>
    <row r="45" spans="1:9" customFormat="1" ht="12.75">
      <c r="B45" s="246" t="s">
        <v>139</v>
      </c>
    </row>
    <row r="46" spans="1:9" customFormat="1" ht="12.75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22" zoomScale="80" zoomScaleNormal="100" zoomScaleSheetLayoutView="80" workbookViewId="0">
      <selection activeCell="C43" sqref="C4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478</v>
      </c>
      <c r="B1" s="224"/>
      <c r="C1" s="514" t="s">
        <v>109</v>
      </c>
      <c r="D1" s="514"/>
      <c r="E1" s="91"/>
    </row>
    <row r="2" spans="1:5" s="6" customFormat="1">
      <c r="A2" s="374" t="s">
        <v>480</v>
      </c>
      <c r="B2" s="224"/>
      <c r="C2" s="512">
        <f>'ფორმა N1'!L2</f>
        <v>44196</v>
      </c>
      <c r="D2" s="513"/>
      <c r="E2" s="91"/>
    </row>
    <row r="3" spans="1:5" s="6" customFormat="1">
      <c r="A3" s="374" t="s">
        <v>479</v>
      </c>
      <c r="B3" s="224"/>
      <c r="C3" s="225"/>
      <c r="D3" s="225"/>
      <c r="E3" s="91"/>
    </row>
    <row r="4" spans="1:5" s="6" customFormat="1">
      <c r="A4" s="76" t="s">
        <v>140</v>
      </c>
      <c r="B4" s="224"/>
      <c r="C4" s="225"/>
      <c r="D4" s="225"/>
      <c r="E4" s="91"/>
    </row>
    <row r="5" spans="1:5" s="6" customFormat="1">
      <c r="A5" s="76"/>
      <c r="B5" s="224"/>
      <c r="C5" s="225"/>
      <c r="D5" s="225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6" t="str">
        <f>'ფორმა N1'!A5</f>
        <v>პოლიტიკური გაერთიანება შეცვალე საქართველო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4"/>
      <c r="B9" s="224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7">
        <v>1</v>
      </c>
      <c r="B11" s="227" t="s">
        <v>57</v>
      </c>
      <c r="C11" s="438">
        <f>SUM(C12,C16,C56,C59,C60,C61,C79)</f>
        <v>17651.21</v>
      </c>
      <c r="D11" s="438">
        <f>SUM(D12,D16,D56,D59,D60,D61,D67,D75,D76)</f>
        <v>10649.53</v>
      </c>
      <c r="E11" s="228"/>
    </row>
    <row r="12" spans="1:5" s="9" customFormat="1" ht="18">
      <c r="A12" s="87">
        <v>1.1000000000000001</v>
      </c>
      <c r="B12" s="87" t="s">
        <v>58</v>
      </c>
      <c r="C12" s="84">
        <f>SUM(C13:C15)</f>
        <v>1542.25</v>
      </c>
      <c r="D12" s="465">
        <f>SUM(D13:D15)</f>
        <v>1542.25</v>
      </c>
      <c r="E12" s="93"/>
    </row>
    <row r="13" spans="1:5" s="10" customFormat="1">
      <c r="A13" s="88" t="s">
        <v>30</v>
      </c>
      <c r="B13" s="88" t="s">
        <v>59</v>
      </c>
      <c r="C13" s="501">
        <v>1462.25</v>
      </c>
      <c r="D13" s="501">
        <v>1462.25</v>
      </c>
      <c r="E13" s="94"/>
    </row>
    <row r="14" spans="1:5" s="3" customFormat="1">
      <c r="A14" s="88" t="s">
        <v>31</v>
      </c>
      <c r="B14" s="88" t="s">
        <v>0</v>
      </c>
      <c r="C14" s="502">
        <v>80</v>
      </c>
      <c r="D14" s="502">
        <v>80</v>
      </c>
      <c r="E14" s="95"/>
    </row>
    <row r="15" spans="1:5" s="3" customFormat="1">
      <c r="A15" s="377" t="s">
        <v>482</v>
      </c>
      <c r="B15" s="378" t="s">
        <v>483</v>
      </c>
      <c r="C15" s="378"/>
      <c r="D15" s="378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14511.630000000001</v>
      </c>
      <c r="D16" s="84">
        <f>SUM(D17,D20,D32,D33,D34,D35,D38,D39,D46:D50,D54,D55)</f>
        <v>7509.95</v>
      </c>
      <c r="E16" s="228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98</v>
      </c>
      <c r="B18" s="97" t="s">
        <v>61</v>
      </c>
      <c r="C18" s="4"/>
      <c r="D18" s="229"/>
      <c r="E18" s="95"/>
    </row>
    <row r="19" spans="1:6" s="3" customFormat="1">
      <c r="A19" s="97" t="s">
        <v>99</v>
      </c>
      <c r="B19" s="97" t="s">
        <v>62</v>
      </c>
      <c r="C19" s="4"/>
      <c r="D19" s="22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234.3</v>
      </c>
      <c r="D20" s="83">
        <f>SUM(D21:D26,D31)</f>
        <v>234.3</v>
      </c>
      <c r="E20" s="230"/>
      <c r="F20" s="231"/>
    </row>
    <row r="21" spans="1:6" s="234" customFormat="1" ht="30">
      <c r="A21" s="97" t="s">
        <v>12</v>
      </c>
      <c r="B21" s="97" t="s">
        <v>245</v>
      </c>
      <c r="C21" s="464">
        <v>234.3</v>
      </c>
      <c r="D21" s="464">
        <v>234.3</v>
      </c>
      <c r="E21" s="233"/>
    </row>
    <row r="22" spans="1:6" s="234" customFormat="1">
      <c r="A22" s="97" t="s">
        <v>13</v>
      </c>
      <c r="B22" s="97" t="s">
        <v>14</v>
      </c>
      <c r="C22" s="232"/>
      <c r="D22" s="40"/>
      <c r="E22" s="233"/>
    </row>
    <row r="23" spans="1:6" s="234" customFormat="1" ht="30">
      <c r="A23" s="97" t="s">
        <v>276</v>
      </c>
      <c r="B23" s="97" t="s">
        <v>22</v>
      </c>
      <c r="C23" s="232"/>
      <c r="D23" s="41"/>
      <c r="E23" s="233"/>
    </row>
    <row r="24" spans="1:6" s="234" customFormat="1" ht="16.5" customHeight="1">
      <c r="A24" s="97" t="s">
        <v>277</v>
      </c>
      <c r="B24" s="97" t="s">
        <v>15</v>
      </c>
      <c r="C24" s="232"/>
      <c r="D24" s="41"/>
      <c r="E24" s="233"/>
    </row>
    <row r="25" spans="1:6" s="234" customFormat="1" ht="16.5" customHeight="1">
      <c r="A25" s="97" t="s">
        <v>278</v>
      </c>
      <c r="B25" s="97" t="s">
        <v>16</v>
      </c>
      <c r="C25" s="232"/>
      <c r="D25" s="41"/>
      <c r="E25" s="233"/>
    </row>
    <row r="26" spans="1:6" s="234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6" s="234" customFormat="1" ht="16.5" customHeight="1">
      <c r="A27" s="235" t="s">
        <v>280</v>
      </c>
      <c r="B27" s="235" t="s">
        <v>18</v>
      </c>
      <c r="C27" s="232"/>
      <c r="D27" s="41"/>
      <c r="E27" s="233"/>
    </row>
    <row r="28" spans="1:6" s="234" customFormat="1" ht="16.5" customHeight="1">
      <c r="A28" s="235" t="s">
        <v>281</v>
      </c>
      <c r="B28" s="235" t="s">
        <v>19</v>
      </c>
      <c r="C28" s="232"/>
      <c r="D28" s="41"/>
      <c r="E28" s="233"/>
    </row>
    <row r="29" spans="1:6" s="234" customFormat="1" ht="16.5" customHeight="1">
      <c r="A29" s="235" t="s">
        <v>282</v>
      </c>
      <c r="B29" s="235" t="s">
        <v>20</v>
      </c>
      <c r="C29" s="232"/>
      <c r="D29" s="41"/>
      <c r="E29" s="233"/>
    </row>
    <row r="30" spans="1:6" s="234" customFormat="1" ht="16.5" customHeight="1">
      <c r="A30" s="235" t="s">
        <v>283</v>
      </c>
      <c r="B30" s="235" t="s">
        <v>23</v>
      </c>
      <c r="C30" s="232"/>
      <c r="D30" s="42"/>
      <c r="E30" s="233"/>
    </row>
    <row r="31" spans="1:6" s="234" customFormat="1" ht="16.5" customHeight="1">
      <c r="A31" s="97" t="s">
        <v>284</v>
      </c>
      <c r="B31" s="97" t="s">
        <v>21</v>
      </c>
      <c r="C31" s="232"/>
      <c r="D31" s="42"/>
      <c r="E31" s="233"/>
    </row>
    <row r="32" spans="1:6" s="3" customFormat="1" ht="16.5" customHeight="1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9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9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9"/>
      <c r="E37" s="95"/>
    </row>
    <row r="38" spans="1:5" s="3" customFormat="1" ht="16.5" customHeight="1">
      <c r="A38" s="88" t="s">
        <v>38</v>
      </c>
      <c r="B38" s="88" t="s">
        <v>49</v>
      </c>
      <c r="C38" s="463">
        <v>22.7</v>
      </c>
      <c r="D38" s="463">
        <v>22.7</v>
      </c>
      <c r="E38" s="95"/>
    </row>
    <row r="39" spans="1:5" s="3" customFormat="1" ht="16.5" customHeight="1">
      <c r="A39" s="88" t="s">
        <v>39</v>
      </c>
      <c r="B39" s="88" t="s">
        <v>386</v>
      </c>
      <c r="C39" s="465">
        <f>SUM(C40:C45)</f>
        <v>12722.630000000001</v>
      </c>
      <c r="D39" s="465">
        <f>SUM(D40:D45)</f>
        <v>7220.95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>
      <c r="A42" s="17" t="s">
        <v>343</v>
      </c>
      <c r="B42" s="17" t="s">
        <v>349</v>
      </c>
      <c r="C42" s="439">
        <f>1500+751.68+3250</f>
        <v>5501.68</v>
      </c>
      <c r="D42" s="229"/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>
      <c r="A44" s="17" t="s">
        <v>351</v>
      </c>
      <c r="B44" s="17" t="s">
        <v>462</v>
      </c>
      <c r="C44" s="4"/>
      <c r="D44" s="229"/>
      <c r="E44" s="95"/>
    </row>
    <row r="45" spans="1:5" s="3" customFormat="1" ht="16.5" customHeight="1">
      <c r="A45" s="17" t="s">
        <v>463</v>
      </c>
      <c r="B45" s="17" t="s">
        <v>347</v>
      </c>
      <c r="C45" s="466">
        <v>7220.95</v>
      </c>
      <c r="D45" s="466">
        <v>7220.95</v>
      </c>
      <c r="E45" s="95"/>
    </row>
    <row r="46" spans="1:5" s="3" customFormat="1" ht="30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>
      <c r="A47" s="88" t="s">
        <v>41</v>
      </c>
      <c r="B47" s="88" t="s">
        <v>24</v>
      </c>
      <c r="C47" s="229">
        <v>32</v>
      </c>
      <c r="D47" s="229">
        <v>32</v>
      </c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1500</v>
      </c>
      <c r="D50" s="83">
        <f>SUM(D51:D53)</f>
        <v>0</v>
      </c>
      <c r="E50" s="95"/>
    </row>
    <row r="51" spans="1:6" s="3" customFormat="1" ht="16.5" customHeight="1">
      <c r="A51" s="97" t="s">
        <v>357</v>
      </c>
      <c r="B51" s="97" t="s">
        <v>360</v>
      </c>
      <c r="C51" s="4">
        <v>1500</v>
      </c>
      <c r="D51" s="229">
        <v>0</v>
      </c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9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9"/>
      <c r="E53" s="95"/>
    </row>
    <row r="54" spans="1:6" s="3" customFormat="1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>
      <c r="A56" s="87">
        <v>1.3</v>
      </c>
      <c r="B56" s="87" t="s">
        <v>392</v>
      </c>
      <c r="C56" s="84">
        <f>SUM(C57:C58)</f>
        <v>230</v>
      </c>
      <c r="D56" s="84">
        <f>SUM(D57:D58)</f>
        <v>230</v>
      </c>
      <c r="E56" s="230"/>
      <c r="F56" s="231"/>
    </row>
    <row r="57" spans="1:6" s="3" customFormat="1" ht="30">
      <c r="A57" s="88" t="s">
        <v>50</v>
      </c>
      <c r="B57" s="88" t="s">
        <v>48</v>
      </c>
      <c r="C57" s="229">
        <v>230</v>
      </c>
      <c r="D57" s="229">
        <v>230</v>
      </c>
      <c r="E57" s="230"/>
      <c r="F57" s="231"/>
    </row>
    <row r="58" spans="1:6" s="3" customFormat="1" ht="16.5" customHeight="1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>
      <c r="A60" s="87">
        <v>1.5</v>
      </c>
      <c r="B60" s="87" t="s">
        <v>7</v>
      </c>
      <c r="C60" s="232"/>
      <c r="D60" s="41"/>
      <c r="E60" s="233"/>
    </row>
    <row r="61" spans="1:6" s="234" customFormat="1">
      <c r="A61" s="87">
        <v>1.6</v>
      </c>
      <c r="B61" s="46" t="s">
        <v>8</v>
      </c>
      <c r="C61" s="85">
        <f>SUM(C62:C66)</f>
        <v>1367.33</v>
      </c>
      <c r="D61" s="86">
        <f>SUM(D62:D66)</f>
        <v>1367.33</v>
      </c>
      <c r="E61" s="233"/>
    </row>
    <row r="62" spans="1:6" s="234" customFormat="1">
      <c r="A62" s="88" t="s">
        <v>292</v>
      </c>
      <c r="B62" s="47" t="s">
        <v>52</v>
      </c>
      <c r="C62" s="232"/>
      <c r="D62" s="41"/>
      <c r="E62" s="233"/>
    </row>
    <row r="63" spans="1:6" s="234" customFormat="1" ht="30">
      <c r="A63" s="88" t="s">
        <v>293</v>
      </c>
      <c r="B63" s="47" t="s">
        <v>54</v>
      </c>
      <c r="C63" s="41">
        <v>1367.33</v>
      </c>
      <c r="D63" s="41">
        <v>1367.33</v>
      </c>
      <c r="E63" s="233"/>
    </row>
    <row r="64" spans="1:6" s="234" customFormat="1">
      <c r="A64" s="88" t="s">
        <v>294</v>
      </c>
      <c r="B64" s="47" t="s">
        <v>53</v>
      </c>
      <c r="C64" s="41"/>
      <c r="D64" s="41"/>
      <c r="E64" s="233"/>
    </row>
    <row r="65" spans="1:5" s="234" customFormat="1">
      <c r="A65" s="88" t="s">
        <v>295</v>
      </c>
      <c r="B65" s="47" t="s">
        <v>27</v>
      </c>
      <c r="C65" s="232"/>
      <c r="D65" s="41"/>
      <c r="E65" s="233"/>
    </row>
    <row r="66" spans="1:5" s="234" customFormat="1">
      <c r="A66" s="88" t="s">
        <v>323</v>
      </c>
      <c r="B66" s="47" t="s">
        <v>324</v>
      </c>
      <c r="C66" s="232"/>
      <c r="D66" s="41"/>
      <c r="E66" s="233"/>
    </row>
    <row r="67" spans="1:5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>
      <c r="A68" s="98">
        <v>2.1</v>
      </c>
      <c r="B68" s="237" t="s">
        <v>100</v>
      </c>
      <c r="C68" s="238"/>
      <c r="D68" s="22"/>
      <c r="E68" s="96"/>
    </row>
    <row r="69" spans="1:5">
      <c r="A69" s="98">
        <v>2.2000000000000002</v>
      </c>
      <c r="B69" s="237" t="s">
        <v>389</v>
      </c>
      <c r="C69" s="238"/>
      <c r="D69" s="22"/>
      <c r="E69" s="96"/>
    </row>
    <row r="70" spans="1:5">
      <c r="A70" s="98">
        <v>2.2999999999999998</v>
      </c>
      <c r="B70" s="237" t="s">
        <v>104</v>
      </c>
      <c r="C70" s="238"/>
      <c r="D70" s="22"/>
      <c r="E70" s="96"/>
    </row>
    <row r="71" spans="1:5">
      <c r="A71" s="98">
        <v>2.4</v>
      </c>
      <c r="B71" s="237" t="s">
        <v>103</v>
      </c>
      <c r="C71" s="238"/>
      <c r="D71" s="22"/>
      <c r="E71" s="96"/>
    </row>
    <row r="72" spans="1:5">
      <c r="A72" s="98">
        <v>2.5</v>
      </c>
      <c r="B72" s="237" t="s">
        <v>390</v>
      </c>
      <c r="C72" s="238"/>
      <c r="D72" s="22"/>
      <c r="E72" s="96"/>
    </row>
    <row r="73" spans="1:5">
      <c r="A73" s="98">
        <v>2.6</v>
      </c>
      <c r="B73" s="237" t="s">
        <v>101</v>
      </c>
      <c r="C73" s="238"/>
      <c r="D73" s="22"/>
      <c r="E73" s="96"/>
    </row>
    <row r="74" spans="1:5">
      <c r="A74" s="98">
        <v>2.7</v>
      </c>
      <c r="B74" s="237" t="s">
        <v>102</v>
      </c>
      <c r="C74" s="239"/>
      <c r="D74" s="22"/>
      <c r="E74" s="96"/>
    </row>
    <row r="75" spans="1:5">
      <c r="A75" s="227">
        <v>3</v>
      </c>
      <c r="B75" s="227" t="s">
        <v>417</v>
      </c>
      <c r="C75" s="85"/>
      <c r="D75" s="22"/>
      <c r="E75" s="96"/>
    </row>
    <row r="76" spans="1:5">
      <c r="A76" s="227">
        <v>4</v>
      </c>
      <c r="B76" s="227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8"/>
      <c r="D77" s="8"/>
      <c r="E77" s="96"/>
    </row>
    <row r="78" spans="1:5">
      <c r="A78" s="98">
        <v>4.2</v>
      </c>
      <c r="B78" s="98" t="s">
        <v>249</v>
      </c>
      <c r="C78" s="239"/>
      <c r="D78" s="8"/>
      <c r="E78" s="96"/>
    </row>
    <row r="79" spans="1:5">
      <c r="A79" s="227">
        <v>5</v>
      </c>
      <c r="B79" s="227" t="s">
        <v>274</v>
      </c>
      <c r="C79" s="255"/>
      <c r="D79" s="239"/>
      <c r="E79" s="96"/>
    </row>
    <row r="80" spans="1:5">
      <c r="B80" s="45"/>
    </row>
    <row r="81" spans="1:9">
      <c r="A81" s="517" t="s">
        <v>464</v>
      </c>
      <c r="B81" s="517"/>
      <c r="C81" s="517"/>
      <c r="D81" s="517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514" t="s">
        <v>109</v>
      </c>
      <c r="D1" s="514"/>
      <c r="E1" s="91"/>
    </row>
    <row r="2" spans="1:5" s="6" customFormat="1">
      <c r="A2" s="74" t="s">
        <v>314</v>
      </c>
      <c r="B2" s="77"/>
      <c r="C2" s="512">
        <f>'ფორმა N1'!L2</f>
        <v>44196</v>
      </c>
      <c r="D2" s="51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2" t="str">
        <f>'ფორმა N1'!A5</f>
        <v>პოლიტიკური გაერთიანება შეცვალე საქართველო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8" t="s">
        <v>407</v>
      </c>
      <c r="E26" s="5"/>
    </row>
    <row r="27" spans="1:5">
      <c r="A27" s="2" t="s">
        <v>408</v>
      </c>
    </row>
    <row r="28" spans="1:5">
      <c r="A28" s="201" t="s">
        <v>409</v>
      </c>
    </row>
    <row r="29" spans="1:5">
      <c r="A29" s="201"/>
    </row>
    <row r="30" spans="1:5">
      <c r="A30" s="201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Normal="100" zoomScaleSheetLayoutView="80" workbookViewId="0">
      <selection activeCell="I11" sqref="I11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>
      <c r="A1" s="74" t="s">
        <v>391</v>
      </c>
      <c r="B1" s="74"/>
      <c r="C1" s="77"/>
      <c r="D1" s="77"/>
      <c r="E1" s="77"/>
      <c r="F1" s="77"/>
      <c r="G1" s="215"/>
      <c r="H1" s="215"/>
      <c r="I1" s="514" t="s">
        <v>109</v>
      </c>
      <c r="J1" s="514"/>
    </row>
    <row r="2" spans="1:10" ht="15">
      <c r="A2" s="76" t="s">
        <v>140</v>
      </c>
      <c r="B2" s="74"/>
      <c r="C2" s="77"/>
      <c r="D2" s="77"/>
      <c r="E2" s="77"/>
      <c r="F2" s="77"/>
      <c r="G2" s="215"/>
      <c r="H2" s="215"/>
      <c r="I2" s="512">
        <f>'ფორმა N1'!L2</f>
        <v>44196</v>
      </c>
      <c r="J2" s="512"/>
    </row>
    <row r="3" spans="1:10" ht="15">
      <c r="A3" s="76"/>
      <c r="B3" s="76"/>
      <c r="C3" s="74"/>
      <c r="D3" s="74"/>
      <c r="E3" s="74"/>
      <c r="F3" s="74"/>
      <c r="G3" s="162"/>
      <c r="H3" s="162"/>
      <c r="I3" s="215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45">
      <c r="A9" s="98">
        <v>1</v>
      </c>
      <c r="B9" s="98" t="s">
        <v>605</v>
      </c>
      <c r="C9" s="98" t="s">
        <v>559</v>
      </c>
      <c r="D9" s="98">
        <v>38001043987</v>
      </c>
      <c r="E9" s="98" t="s">
        <v>546</v>
      </c>
      <c r="F9" s="98" t="s">
        <v>334</v>
      </c>
      <c r="G9" s="439">
        <v>513</v>
      </c>
      <c r="H9" s="439">
        <v>410</v>
      </c>
      <c r="I9" s="439">
        <v>103</v>
      </c>
      <c r="J9" s="218" t="s">
        <v>0</v>
      </c>
    </row>
    <row r="10" spans="1:10" ht="30">
      <c r="A10" s="98">
        <v>2</v>
      </c>
      <c r="B10" s="98" t="s">
        <v>606</v>
      </c>
      <c r="C10" s="98" t="s">
        <v>607</v>
      </c>
      <c r="D10" s="435" t="s">
        <v>515</v>
      </c>
      <c r="E10" s="98" t="s">
        <v>608</v>
      </c>
      <c r="F10" s="98" t="s">
        <v>334</v>
      </c>
      <c r="G10" s="439">
        <v>313</v>
      </c>
      <c r="H10" s="439">
        <v>250</v>
      </c>
      <c r="I10" s="439">
        <v>63</v>
      </c>
    </row>
    <row r="11" spans="1:10" ht="45">
      <c r="A11" s="98">
        <v>3</v>
      </c>
      <c r="B11" s="87" t="s">
        <v>558</v>
      </c>
      <c r="C11" s="87" t="s">
        <v>559</v>
      </c>
      <c r="D11" s="87">
        <v>38001043987</v>
      </c>
      <c r="E11" s="87" t="s">
        <v>546</v>
      </c>
      <c r="F11" s="98" t="s">
        <v>0</v>
      </c>
      <c r="G11" s="439">
        <v>12.5</v>
      </c>
      <c r="H11" s="439">
        <v>10</v>
      </c>
      <c r="I11" s="439">
        <v>2.5</v>
      </c>
    </row>
    <row r="12" spans="1:10" ht="45">
      <c r="A12" s="98">
        <v>4</v>
      </c>
      <c r="B12" s="87" t="s">
        <v>609</v>
      </c>
      <c r="C12" s="87" t="s">
        <v>551</v>
      </c>
      <c r="D12" s="87">
        <v>20301070850</v>
      </c>
      <c r="E12" s="87" t="s">
        <v>546</v>
      </c>
      <c r="F12" s="98" t="s">
        <v>334</v>
      </c>
      <c r="G12" s="439">
        <v>67.5</v>
      </c>
      <c r="H12" s="439">
        <v>54</v>
      </c>
      <c r="I12" s="439">
        <v>13.5</v>
      </c>
    </row>
    <row r="13" spans="1:10" ht="45">
      <c r="A13" s="98">
        <v>5</v>
      </c>
      <c r="B13" s="87" t="s">
        <v>610</v>
      </c>
      <c r="C13" s="87" t="s">
        <v>544</v>
      </c>
      <c r="D13" s="87">
        <v>35001121545</v>
      </c>
      <c r="E13" s="87" t="s">
        <v>546</v>
      </c>
      <c r="F13" s="98" t="s">
        <v>334</v>
      </c>
      <c r="G13" s="439">
        <v>636.25</v>
      </c>
      <c r="H13" s="439">
        <v>509</v>
      </c>
      <c r="I13" s="439">
        <v>127.25</v>
      </c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87" t="s">
        <v>271</v>
      </c>
      <c r="B16" s="87"/>
      <c r="C16" s="87"/>
      <c r="D16" s="87"/>
      <c r="E16" s="87"/>
      <c r="F16" s="98"/>
      <c r="G16" s="4"/>
      <c r="H16" s="4"/>
      <c r="I16" s="497"/>
    </row>
    <row r="17" spans="1:9" ht="15">
      <c r="A17" s="87"/>
      <c r="B17" s="99"/>
      <c r="C17" s="99"/>
      <c r="D17" s="99"/>
      <c r="E17" s="99"/>
      <c r="F17" s="87" t="s">
        <v>422</v>
      </c>
      <c r="G17" s="441">
        <f>SUM(G9:G16)</f>
        <v>1542.25</v>
      </c>
      <c r="H17" s="441">
        <f>SUM(H9:H16)</f>
        <v>1233</v>
      </c>
      <c r="I17" s="441">
        <f>SUM(I9:I16)</f>
        <v>309.25</v>
      </c>
    </row>
    <row r="18" spans="1:9" ht="15">
      <c r="A18" s="216"/>
      <c r="B18" s="216"/>
      <c r="C18" s="216"/>
      <c r="D18" s="216"/>
      <c r="E18" s="216"/>
      <c r="F18" s="216"/>
      <c r="G18" s="216"/>
      <c r="H18" s="184"/>
      <c r="I18" s="184"/>
    </row>
    <row r="19" spans="1:9" ht="15">
      <c r="A19" s="217" t="s">
        <v>411</v>
      </c>
      <c r="B19" s="217"/>
      <c r="C19" s="216"/>
      <c r="D19" s="216"/>
      <c r="E19" s="216"/>
      <c r="F19" s="216"/>
      <c r="G19" s="216"/>
      <c r="H19" s="184"/>
      <c r="I19" s="184"/>
    </row>
    <row r="20" spans="1:9" ht="15">
      <c r="A20" s="217"/>
      <c r="B20" s="217"/>
      <c r="C20" s="216"/>
      <c r="D20" s="216"/>
      <c r="E20" s="216"/>
      <c r="F20" s="216"/>
      <c r="G20" s="216"/>
      <c r="H20" s="184"/>
      <c r="I20" s="184"/>
    </row>
    <row r="21" spans="1:9">
      <c r="A21" s="213"/>
      <c r="B21" s="213"/>
      <c r="C21" s="213"/>
      <c r="D21" s="213"/>
      <c r="E21" s="213"/>
      <c r="F21" s="213"/>
      <c r="G21" s="213"/>
      <c r="H21" s="213"/>
      <c r="I21" s="213"/>
    </row>
    <row r="22" spans="1:9" ht="15">
      <c r="A22" s="190" t="s">
        <v>107</v>
      </c>
      <c r="B22" s="190"/>
      <c r="C22" s="184"/>
      <c r="D22" s="184"/>
      <c r="E22" s="184"/>
      <c r="F22" s="184"/>
      <c r="G22" s="184"/>
      <c r="H22" s="184"/>
      <c r="I22" s="184"/>
    </row>
    <row r="23" spans="1:9" ht="15">
      <c r="A23" s="184"/>
      <c r="B23" s="184"/>
      <c r="C23" s="184"/>
      <c r="D23" s="184"/>
      <c r="E23" s="184"/>
      <c r="F23" s="184"/>
      <c r="G23" s="184"/>
      <c r="H23" s="184"/>
      <c r="I23" s="184"/>
    </row>
    <row r="24" spans="1:9" ht="15">
      <c r="A24" s="184"/>
      <c r="B24" s="184"/>
      <c r="C24" s="184"/>
      <c r="D24" s="184"/>
      <c r="E24" s="188"/>
      <c r="F24" s="188"/>
      <c r="G24" s="188"/>
      <c r="H24" s="184"/>
      <c r="I24" s="184"/>
    </row>
    <row r="25" spans="1:9" ht="15">
      <c r="A25" s="190"/>
      <c r="B25" s="190"/>
      <c r="C25" s="190" t="s">
        <v>375</v>
      </c>
      <c r="D25" s="190"/>
      <c r="E25" s="190"/>
      <c r="F25" s="190"/>
      <c r="G25" s="190"/>
      <c r="H25" s="184"/>
      <c r="I25" s="184"/>
    </row>
    <row r="26" spans="1:9" ht="15">
      <c r="A26" s="184"/>
      <c r="B26" s="184"/>
      <c r="C26" s="184" t="s">
        <v>374</v>
      </c>
      <c r="D26" s="184"/>
      <c r="E26" s="184"/>
      <c r="F26" s="184"/>
      <c r="G26" s="184"/>
      <c r="H26" s="184"/>
      <c r="I26" s="184"/>
    </row>
    <row r="27" spans="1:9">
      <c r="A27" s="192"/>
      <c r="B27" s="192"/>
      <c r="C27" s="192" t="s">
        <v>139</v>
      </c>
      <c r="D27" s="192"/>
      <c r="E27" s="192"/>
      <c r="F27" s="192"/>
      <c r="G27" s="192"/>
    </row>
  </sheetData>
  <mergeCells count="2">
    <mergeCell ref="I1:J1"/>
    <mergeCell ref="I2:J2"/>
  </mergeCells>
  <dataValidations count="1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0"/>
  </dataValidation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352</v>
      </c>
      <c r="B1" s="77"/>
      <c r="C1" s="77"/>
      <c r="D1" s="77"/>
      <c r="E1" s="77"/>
      <c r="F1" s="77"/>
      <c r="G1" s="514" t="s">
        <v>109</v>
      </c>
      <c r="H1" s="514"/>
      <c r="I1" s="359"/>
    </row>
    <row r="2" spans="1:9" ht="15">
      <c r="A2" s="76" t="s">
        <v>140</v>
      </c>
      <c r="B2" s="77"/>
      <c r="C2" s="77"/>
      <c r="D2" s="77"/>
      <c r="E2" s="77"/>
      <c r="F2" s="77"/>
      <c r="G2" s="512">
        <f>'ფორმა N1'!L2</f>
        <v>44196</v>
      </c>
      <c r="H2" s="512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359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  <c r="I5" s="359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50"/>
      <c r="D7" s="161"/>
      <c r="E7" s="161"/>
      <c r="F7" s="161"/>
      <c r="G7" s="78"/>
      <c r="H7" s="78"/>
      <c r="I7" s="76"/>
    </row>
    <row r="8" spans="1:9" ht="45">
      <c r="A8" s="355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6"/>
      <c r="B9" s="357"/>
      <c r="C9" s="98"/>
      <c r="D9" s="98"/>
      <c r="E9" s="98"/>
      <c r="F9" s="98"/>
      <c r="G9" s="98"/>
      <c r="H9" s="4"/>
      <c r="I9" s="4"/>
    </row>
    <row r="10" spans="1:9" ht="15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5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5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5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5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5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5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5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5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5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5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5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5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5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5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5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5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5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5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5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5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5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5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5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5">
      <c r="A34" s="356"/>
      <c r="B34" s="358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>
      <c r="A39" s="217"/>
      <c r="B39" s="184"/>
      <c r="C39" s="184"/>
      <c r="D39" s="184"/>
      <c r="E39" s="184"/>
      <c r="G39" s="184"/>
      <c r="H39" s="184"/>
      <c r="I39" s="189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429</v>
      </c>
      <c r="B1" s="74"/>
      <c r="C1" s="77"/>
      <c r="D1" s="77"/>
      <c r="E1" s="77"/>
      <c r="F1" s="77"/>
      <c r="G1" s="514" t="s">
        <v>109</v>
      </c>
      <c r="H1" s="514"/>
    </row>
    <row r="2" spans="1:10" ht="15">
      <c r="A2" s="76" t="s">
        <v>140</v>
      </c>
      <c r="B2" s="74"/>
      <c r="C2" s="77"/>
      <c r="D2" s="77"/>
      <c r="E2" s="77"/>
      <c r="F2" s="77"/>
      <c r="G2" s="512">
        <f>'ფორმა N1'!L2</f>
        <v>44196</v>
      </c>
      <c r="H2" s="512"/>
    </row>
    <row r="3" spans="1:10" ht="15">
      <c r="A3" s="76"/>
      <c r="B3" s="76"/>
      <c r="C3" s="76"/>
      <c r="D3" s="76"/>
      <c r="E3" s="76"/>
      <c r="F3" s="76"/>
      <c r="G3" s="205"/>
      <c r="H3" s="205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422" t="str">
        <f>'ფორმა N1'!A5</f>
        <v>პოლიტიკური გაერთიანება შეცვალე საქართველო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4"/>
      <c r="B7" s="204"/>
      <c r="C7" s="204"/>
      <c r="D7" s="208"/>
      <c r="E7" s="204"/>
      <c r="F7" s="204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view="pageBreakPreview" zoomScale="85" zoomScaleSheetLayoutView="85" workbookViewId="0">
      <selection activeCell="C5" sqref="C5"/>
    </sheetView>
  </sheetViews>
  <sheetFormatPr defaultRowHeight="12.75"/>
  <cols>
    <col min="1" max="1" width="5.42578125" style="469" customWidth="1"/>
    <col min="2" max="2" width="19.140625" style="469" bestFit="1" customWidth="1"/>
    <col min="3" max="3" width="27.5703125" style="469" customWidth="1"/>
    <col min="4" max="4" width="19.28515625" style="469" customWidth="1"/>
    <col min="5" max="5" width="16.85546875" style="469" customWidth="1"/>
    <col min="6" max="6" width="13.140625" style="469" customWidth="1"/>
    <col min="7" max="7" width="17" style="469" customWidth="1"/>
    <col min="8" max="8" width="13.7109375" style="469" customWidth="1"/>
    <col min="9" max="9" width="19.42578125" style="469" bestFit="1" customWidth="1"/>
    <col min="10" max="10" width="18.5703125" style="469" bestFit="1" customWidth="1"/>
    <col min="11" max="11" width="16.7109375" style="469" customWidth="1"/>
    <col min="12" max="12" width="17.7109375" style="469" customWidth="1"/>
    <col min="13" max="13" width="12.85546875" style="469" customWidth="1"/>
    <col min="14" max="16384" width="9.140625" style="469"/>
  </cols>
  <sheetData>
    <row r="2" spans="1:13" ht="15">
      <c r="A2" s="519" t="s">
        <v>475</v>
      </c>
      <c r="B2" s="519"/>
      <c r="C2" s="519"/>
      <c r="D2" s="519"/>
      <c r="E2" s="519"/>
      <c r="F2" s="467"/>
      <c r="G2" s="120"/>
      <c r="H2" s="120"/>
      <c r="I2" s="120"/>
      <c r="J2" s="120"/>
      <c r="K2" s="423"/>
      <c r="L2" s="468"/>
      <c r="M2" s="468" t="s">
        <v>109</v>
      </c>
    </row>
    <row r="3" spans="1:13" ht="15">
      <c r="A3" s="60" t="s">
        <v>140</v>
      </c>
      <c r="B3" s="60"/>
      <c r="C3" s="470"/>
      <c r="D3" s="120"/>
      <c r="E3" s="120"/>
      <c r="F3" s="120"/>
      <c r="G3" s="120"/>
      <c r="H3" s="120"/>
      <c r="I3" s="120"/>
      <c r="J3" s="120"/>
      <c r="K3" s="423"/>
      <c r="L3" s="512">
        <f>'ფორმა N1'!L2</f>
        <v>44196</v>
      </c>
      <c r="M3" s="512"/>
    </row>
    <row r="4" spans="1:13" ht="15">
      <c r="A4" s="60"/>
      <c r="B4" s="60"/>
      <c r="C4" s="60"/>
      <c r="D4" s="470"/>
      <c r="E4" s="470"/>
      <c r="F4" s="470"/>
      <c r="G4" s="470"/>
      <c r="H4" s="470"/>
      <c r="I4" s="470"/>
      <c r="J4" s="470"/>
      <c r="K4" s="423"/>
      <c r="L4" s="423"/>
      <c r="M4" s="423"/>
    </row>
    <row r="5" spans="1:13" ht="15">
      <c r="A5" s="120" t="s">
        <v>269</v>
      </c>
      <c r="B5" s="120"/>
      <c r="C5" s="120"/>
      <c r="D5" s="120"/>
      <c r="E5" s="120"/>
      <c r="F5" s="120"/>
      <c r="G5" s="120"/>
      <c r="H5" s="120"/>
      <c r="I5" s="120"/>
      <c r="J5" s="120"/>
      <c r="K5" s="60"/>
      <c r="L5" s="60"/>
      <c r="M5" s="60"/>
    </row>
    <row r="6" spans="1:13" ht="15">
      <c r="A6" s="471"/>
      <c r="B6" s="471"/>
      <c r="C6" s="471" t="s">
        <v>628</v>
      </c>
      <c r="D6" s="471"/>
      <c r="E6" s="471"/>
      <c r="F6" s="471"/>
      <c r="G6" s="471"/>
      <c r="H6" s="471"/>
      <c r="I6" s="471"/>
      <c r="J6" s="471"/>
      <c r="K6" s="472"/>
      <c r="L6" s="472"/>
      <c r="M6" s="472"/>
    </row>
    <row r="7" spans="1:13" ht="45">
      <c r="A7" s="473" t="s">
        <v>64</v>
      </c>
      <c r="B7" s="473" t="s">
        <v>481</v>
      </c>
      <c r="C7" s="473" t="s">
        <v>446</v>
      </c>
      <c r="D7" s="473" t="s">
        <v>447</v>
      </c>
      <c r="E7" s="473" t="s">
        <v>448</v>
      </c>
      <c r="F7" s="473" t="s">
        <v>449</v>
      </c>
      <c r="G7" s="473" t="s">
        <v>450</v>
      </c>
      <c r="H7" s="473" t="s">
        <v>451</v>
      </c>
      <c r="I7" s="473" t="s">
        <v>452</v>
      </c>
      <c r="J7" s="473" t="s">
        <v>453</v>
      </c>
      <c r="K7" s="473" t="s">
        <v>454</v>
      </c>
      <c r="L7" s="473" t="s">
        <v>455</v>
      </c>
      <c r="M7" s="473" t="s">
        <v>311</v>
      </c>
    </row>
    <row r="8" spans="1:13" ht="45">
      <c r="A8" s="98">
        <v>1</v>
      </c>
      <c r="B8" s="474">
        <v>44026</v>
      </c>
      <c r="C8" s="475" t="s">
        <v>347</v>
      </c>
      <c r="D8" s="476" t="s">
        <v>574</v>
      </c>
      <c r="E8" s="477" t="s">
        <v>575</v>
      </c>
      <c r="F8" s="476" t="s">
        <v>614</v>
      </c>
      <c r="G8" s="98"/>
      <c r="H8" s="98"/>
      <c r="I8" s="98"/>
      <c r="J8" s="98"/>
      <c r="K8" s="450"/>
      <c r="L8" s="478">
        <v>902.7</v>
      </c>
      <c r="M8" s="98" t="s">
        <v>576</v>
      </c>
    </row>
    <row r="9" spans="1:13" ht="45">
      <c r="A9" s="98">
        <v>2</v>
      </c>
      <c r="B9" s="474">
        <v>44035</v>
      </c>
      <c r="C9" s="475" t="s">
        <v>347</v>
      </c>
      <c r="D9" s="476" t="s">
        <v>574</v>
      </c>
      <c r="E9" s="477" t="s">
        <v>612</v>
      </c>
      <c r="F9" s="476" t="s">
        <v>614</v>
      </c>
      <c r="G9" s="98"/>
      <c r="H9" s="98"/>
      <c r="I9" s="98"/>
      <c r="J9" s="98"/>
      <c r="K9" s="450"/>
      <c r="L9" s="478">
        <v>1725</v>
      </c>
      <c r="M9" s="98" t="s">
        <v>576</v>
      </c>
    </row>
    <row r="10" spans="1:13" ht="45">
      <c r="A10" s="98">
        <v>3</v>
      </c>
      <c r="B10" s="474">
        <v>44042</v>
      </c>
      <c r="C10" s="475" t="s">
        <v>347</v>
      </c>
      <c r="D10" s="476" t="s">
        <v>596</v>
      </c>
      <c r="E10" s="477" t="s">
        <v>597</v>
      </c>
      <c r="F10" s="476" t="s">
        <v>614</v>
      </c>
      <c r="G10" s="87"/>
      <c r="H10" s="87"/>
      <c r="I10" s="87"/>
      <c r="J10" s="87"/>
      <c r="K10" s="450"/>
      <c r="L10" s="478">
        <v>702</v>
      </c>
      <c r="M10" s="98" t="s">
        <v>576</v>
      </c>
    </row>
    <row r="11" spans="1:13" ht="45">
      <c r="A11" s="98">
        <v>4</v>
      </c>
      <c r="B11" s="474">
        <v>44049</v>
      </c>
      <c r="C11" s="475" t="s">
        <v>347</v>
      </c>
      <c r="D11" s="476" t="s">
        <v>574</v>
      </c>
      <c r="E11" s="477" t="s">
        <v>612</v>
      </c>
      <c r="F11" s="476" t="s">
        <v>614</v>
      </c>
      <c r="G11" s="87"/>
      <c r="H11" s="87"/>
      <c r="I11" s="87"/>
      <c r="J11" s="87"/>
      <c r="K11" s="450"/>
      <c r="L11" s="478">
        <v>1360</v>
      </c>
      <c r="M11" s="98" t="s">
        <v>576</v>
      </c>
    </row>
    <row r="12" spans="1:13" ht="45">
      <c r="A12" s="98">
        <v>5</v>
      </c>
      <c r="B12" s="474">
        <v>44050</v>
      </c>
      <c r="C12" s="475" t="s">
        <v>347</v>
      </c>
      <c r="D12" s="476" t="s">
        <v>611</v>
      </c>
      <c r="E12" s="477" t="s">
        <v>613</v>
      </c>
      <c r="F12" s="476" t="s">
        <v>614</v>
      </c>
      <c r="G12" s="87"/>
      <c r="H12" s="87"/>
      <c r="I12" s="87"/>
      <c r="J12" s="87"/>
      <c r="K12" s="450"/>
      <c r="L12" s="478">
        <v>156.25</v>
      </c>
      <c r="M12" s="98" t="s">
        <v>576</v>
      </c>
    </row>
    <row r="13" spans="1:13" ht="45">
      <c r="A13" s="98">
        <v>6</v>
      </c>
      <c r="B13" s="474">
        <v>44053</v>
      </c>
      <c r="C13" s="475" t="s">
        <v>347</v>
      </c>
      <c r="D13" s="476" t="s">
        <v>574</v>
      </c>
      <c r="E13" s="477" t="s">
        <v>612</v>
      </c>
      <c r="F13" s="476" t="s">
        <v>614</v>
      </c>
      <c r="G13" s="87"/>
      <c r="H13" s="87"/>
      <c r="I13" s="87"/>
      <c r="J13" s="87"/>
      <c r="K13" s="450"/>
      <c r="L13" s="478">
        <v>950</v>
      </c>
      <c r="M13" s="98" t="s">
        <v>576</v>
      </c>
    </row>
    <row r="14" spans="1:13" ht="45">
      <c r="A14" s="98">
        <v>7</v>
      </c>
      <c r="B14" s="474">
        <v>44053</v>
      </c>
      <c r="C14" s="475" t="s">
        <v>347</v>
      </c>
      <c r="D14" s="476" t="s">
        <v>574</v>
      </c>
      <c r="E14" s="477" t="s">
        <v>612</v>
      </c>
      <c r="F14" s="476" t="s">
        <v>614</v>
      </c>
      <c r="G14" s="87"/>
      <c r="H14" s="87"/>
      <c r="I14" s="87"/>
      <c r="J14" s="87"/>
      <c r="K14" s="450"/>
      <c r="L14" s="478">
        <v>700</v>
      </c>
      <c r="M14" s="98" t="s">
        <v>576</v>
      </c>
    </row>
    <row r="15" spans="1:13" ht="45">
      <c r="A15" s="98">
        <v>8</v>
      </c>
      <c r="B15" s="474">
        <v>44057</v>
      </c>
      <c r="C15" s="475" t="s">
        <v>347</v>
      </c>
      <c r="D15" s="476" t="s">
        <v>574</v>
      </c>
      <c r="E15" s="477" t="s">
        <v>612</v>
      </c>
      <c r="F15" s="476" t="s">
        <v>614</v>
      </c>
      <c r="G15" s="87"/>
      <c r="H15" s="87"/>
      <c r="I15" s="87"/>
      <c r="J15" s="87"/>
      <c r="K15" s="450"/>
      <c r="L15" s="478">
        <v>350</v>
      </c>
      <c r="M15" s="98" t="s">
        <v>576</v>
      </c>
    </row>
    <row r="16" spans="1:13" ht="60">
      <c r="A16" s="98">
        <v>9</v>
      </c>
      <c r="B16" s="474">
        <v>44074</v>
      </c>
      <c r="C16" s="475" t="s">
        <v>347</v>
      </c>
      <c r="D16" s="476" t="s">
        <v>578</v>
      </c>
      <c r="E16" s="477" t="s">
        <v>579</v>
      </c>
      <c r="F16" s="476" t="s">
        <v>614</v>
      </c>
      <c r="G16" s="87"/>
      <c r="H16" s="87"/>
      <c r="I16" s="87"/>
      <c r="J16" s="87"/>
      <c r="K16" s="450"/>
      <c r="L16" s="478">
        <v>375</v>
      </c>
      <c r="M16" s="98" t="s">
        <v>615</v>
      </c>
    </row>
    <row r="17" spans="1:13" ht="45">
      <c r="A17" s="98">
        <v>10</v>
      </c>
      <c r="B17" s="297">
        <v>44060</v>
      </c>
      <c r="C17" s="475" t="s">
        <v>583</v>
      </c>
      <c r="D17" s="304" t="s">
        <v>514</v>
      </c>
      <c r="E17" s="435" t="s">
        <v>515</v>
      </c>
      <c r="F17" s="98" t="s">
        <v>626</v>
      </c>
      <c r="G17" s="87"/>
      <c r="H17" s="87"/>
      <c r="I17" s="87"/>
      <c r="J17" s="87"/>
      <c r="K17" s="450"/>
      <c r="L17" s="450">
        <v>1500</v>
      </c>
      <c r="M17" s="87" t="s">
        <v>624</v>
      </c>
    </row>
    <row r="18" spans="1:13" ht="89.25">
      <c r="A18" s="98">
        <v>11</v>
      </c>
      <c r="B18" s="297">
        <v>44089</v>
      </c>
      <c r="C18" s="475" t="s">
        <v>583</v>
      </c>
      <c r="D18" s="304" t="s">
        <v>514</v>
      </c>
      <c r="E18" s="435" t="s">
        <v>625</v>
      </c>
      <c r="F18" s="98" t="s">
        <v>626</v>
      </c>
      <c r="G18" s="87"/>
      <c r="H18" s="87"/>
      <c r="I18" s="87"/>
      <c r="J18" s="87"/>
      <c r="K18" s="450"/>
      <c r="L18" s="450">
        <v>3250</v>
      </c>
      <c r="M18" s="291" t="s">
        <v>528</v>
      </c>
    </row>
    <row r="19" spans="1:13" ht="45">
      <c r="A19" s="98">
        <v>12</v>
      </c>
      <c r="B19" s="297">
        <v>44193</v>
      </c>
      <c r="C19" s="475" t="s">
        <v>583</v>
      </c>
      <c r="D19" s="304" t="s">
        <v>521</v>
      </c>
      <c r="E19" s="437" t="s">
        <v>522</v>
      </c>
      <c r="F19" s="98" t="s">
        <v>626</v>
      </c>
      <c r="G19" s="87"/>
      <c r="H19" s="87"/>
      <c r="I19" s="87"/>
      <c r="J19" s="87"/>
      <c r="K19" s="450"/>
      <c r="L19" s="447">
        <v>751.68</v>
      </c>
      <c r="M19" s="87"/>
    </row>
    <row r="20" spans="1:13" ht="15">
      <c r="A20" s="87" t="s">
        <v>271</v>
      </c>
      <c r="B20" s="376"/>
      <c r="C20" s="475"/>
      <c r="D20" s="87"/>
      <c r="E20" s="87"/>
      <c r="F20" s="87"/>
      <c r="G20" s="87"/>
      <c r="H20" s="87"/>
      <c r="I20" s="87"/>
      <c r="J20" s="87"/>
      <c r="K20" s="450"/>
      <c r="L20" s="450"/>
      <c r="M20" s="87"/>
    </row>
    <row r="21" spans="1:13" ht="15">
      <c r="A21" s="87"/>
      <c r="B21" s="376"/>
      <c r="C21" s="475"/>
      <c r="D21" s="99"/>
      <c r="E21" s="99"/>
      <c r="F21" s="99"/>
      <c r="G21" s="99"/>
      <c r="H21" s="87"/>
      <c r="I21" s="87"/>
      <c r="J21" s="87"/>
      <c r="K21" s="87" t="s">
        <v>456</v>
      </c>
      <c r="L21" s="479">
        <f>SUM(L8:L20)</f>
        <v>12722.630000000001</v>
      </c>
      <c r="M21" s="87"/>
    </row>
    <row r="22" spans="1:13" ht="15">
      <c r="A22" s="480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27"/>
    </row>
    <row r="23" spans="1:13" ht="15">
      <c r="A23" s="481" t="s">
        <v>457</v>
      </c>
      <c r="B23" s="481"/>
      <c r="C23" s="481"/>
      <c r="D23" s="480"/>
      <c r="E23" s="480"/>
      <c r="F23" s="480"/>
      <c r="G23" s="480"/>
      <c r="H23" s="480"/>
      <c r="I23" s="480"/>
      <c r="J23" s="480"/>
      <c r="K23" s="480"/>
      <c r="L23" s="27"/>
    </row>
    <row r="24" spans="1:13" ht="15">
      <c r="A24" s="481" t="s">
        <v>458</v>
      </c>
      <c r="B24" s="481"/>
      <c r="C24" s="481"/>
      <c r="D24" s="480"/>
      <c r="E24" s="480"/>
      <c r="F24" s="480"/>
      <c r="G24" s="480"/>
      <c r="H24" s="480"/>
      <c r="I24" s="480"/>
      <c r="J24" s="480"/>
      <c r="K24" s="480"/>
      <c r="L24" s="27"/>
    </row>
    <row r="25" spans="1:13" ht="15">
      <c r="A25" s="481" t="s">
        <v>459</v>
      </c>
      <c r="B25" s="481"/>
      <c r="C25" s="481"/>
      <c r="D25" s="27"/>
      <c r="E25" s="27"/>
      <c r="F25" s="27"/>
      <c r="G25" s="27"/>
      <c r="H25" s="27"/>
      <c r="I25" s="27"/>
      <c r="J25" s="27"/>
      <c r="K25" s="27"/>
      <c r="L25" s="27"/>
    </row>
    <row r="26" spans="1:13" ht="15">
      <c r="A26" s="481" t="s">
        <v>476</v>
      </c>
      <c r="B26" s="481"/>
      <c r="C26" s="481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5.75" customHeight="1">
      <c r="A27" s="524" t="s">
        <v>477</v>
      </c>
      <c r="B27" s="524"/>
      <c r="C27" s="524"/>
      <c r="D27" s="524"/>
      <c r="E27" s="524"/>
      <c r="F27" s="524"/>
      <c r="G27" s="524"/>
      <c r="H27" s="524"/>
      <c r="I27" s="524"/>
      <c r="J27" s="524"/>
      <c r="K27" s="524"/>
      <c r="L27" s="524"/>
    </row>
    <row r="28" spans="1:13" ht="15">
      <c r="A28" s="520" t="s">
        <v>107</v>
      </c>
      <c r="B28" s="520"/>
      <c r="C28" s="520"/>
      <c r="D28" s="482"/>
      <c r="E28" s="483"/>
      <c r="F28" s="483"/>
      <c r="G28" s="482"/>
      <c r="H28" s="482"/>
      <c r="I28" s="482"/>
      <c r="J28" s="482"/>
      <c r="K28" s="482"/>
      <c r="L28" s="27"/>
    </row>
    <row r="29" spans="1:13" ht="15">
      <c r="A29" s="482"/>
      <c r="B29" s="482"/>
      <c r="C29" s="483"/>
      <c r="D29" s="482"/>
      <c r="E29" s="483"/>
      <c r="F29" s="483"/>
      <c r="G29" s="482"/>
      <c r="H29" s="482"/>
      <c r="I29" s="482"/>
      <c r="J29" s="482"/>
      <c r="K29" s="484"/>
      <c r="L29" s="27"/>
    </row>
    <row r="30" spans="1:13" ht="15" customHeight="1">
      <c r="A30" s="482"/>
      <c r="B30" s="482"/>
      <c r="C30" s="483"/>
      <c r="D30" s="521" t="s">
        <v>263</v>
      </c>
      <c r="E30" s="521"/>
      <c r="F30" s="485"/>
      <c r="G30" s="486"/>
      <c r="H30" s="522" t="s">
        <v>461</v>
      </c>
      <c r="I30" s="522"/>
      <c r="J30" s="522"/>
      <c r="K30" s="487"/>
      <c r="L30" s="27"/>
    </row>
    <row r="31" spans="1:13" ht="15">
      <c r="A31" s="482"/>
      <c r="B31" s="482"/>
      <c r="C31" s="483"/>
      <c r="D31" s="482"/>
      <c r="E31" s="483"/>
      <c r="F31" s="483"/>
      <c r="G31" s="482"/>
      <c r="H31" s="523"/>
      <c r="I31" s="523"/>
      <c r="J31" s="523"/>
      <c r="K31" s="487"/>
      <c r="L31" s="27"/>
    </row>
    <row r="32" spans="1:13" ht="15">
      <c r="A32" s="482"/>
      <c r="B32" s="482"/>
      <c r="C32" s="483"/>
      <c r="D32" s="518" t="s">
        <v>139</v>
      </c>
      <c r="E32" s="518"/>
      <c r="F32" s="485"/>
      <c r="G32" s="486"/>
      <c r="H32" s="482"/>
      <c r="I32" s="482"/>
      <c r="J32" s="482"/>
      <c r="K32" s="482"/>
      <c r="L32" s="27"/>
    </row>
  </sheetData>
  <mergeCells count="7">
    <mergeCell ref="D32:E32"/>
    <mergeCell ref="A2:E2"/>
    <mergeCell ref="L3:M3"/>
    <mergeCell ref="A28:C28"/>
    <mergeCell ref="D30:E30"/>
    <mergeCell ref="H30:J31"/>
    <mergeCell ref="A27:L27"/>
  </mergeCells>
  <dataValidations count="3">
    <dataValidation allowBlank="1" showInputMessage="1" showErrorMessage="1" error="თვე/დღე/წელი" prompt="თვე/დღე/წელი" sqref="B17:B19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E17:E19"/>
    <dataValidation type="list" allowBlank="1" showInputMessage="1" showErrorMessage="1" sqref="C8:C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Lali Nadiradze (GBG)</cp:lastModifiedBy>
  <cp:lastPrinted>2021-01-28T18:12:45Z</cp:lastPrinted>
  <dcterms:created xsi:type="dcterms:W3CDTF">2011-12-27T13:20:18Z</dcterms:created>
  <dcterms:modified xsi:type="dcterms:W3CDTF">2021-01-29T11:38:33Z</dcterms:modified>
</cp:coreProperties>
</file>